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V:\Eelarveosakond\oma\Eelarve\2023 ea seadus\Eelarved\"/>
    </mc:Choice>
  </mc:AlternateContent>
  <xr:revisionPtr revIDLastSave="0" documentId="13_ncr:1_{6689355D-5327-4C05-B7D2-C83DD592BC81}" xr6:coauthVersionLast="47" xr6:coauthVersionMax="47" xr10:uidLastSave="{00000000-0000-0000-0000-000000000000}"/>
  <bookViews>
    <workbookView xWindow="-108" yWindow="-108" windowWidth="23256" windowHeight="12576" xr2:uid="{BD55265E-7328-4F6D-85D8-FAD47CEA9A12}"/>
  </bookViews>
  <sheets>
    <sheet name="Lisa 3 RIA " sheetId="1" r:id="rId1"/>
  </sheets>
  <definedNames>
    <definedName name="_xlnm._FilterDatabase" localSheetId="0" hidden="1">'Lisa 3 RIA '!$A$14:$K$57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3" i="1" l="1"/>
  <c r="I53" i="1"/>
  <c r="J53" i="1"/>
  <c r="H51" i="1"/>
  <c r="H48" i="1" s="1"/>
  <c r="H47" i="1" s="1"/>
  <c r="I51" i="1"/>
  <c r="J51" i="1"/>
  <c r="H49" i="1"/>
  <c r="I49" i="1"/>
  <c r="H30" i="1"/>
  <c r="I30" i="1"/>
  <c r="J30" i="1"/>
  <c r="H23" i="1"/>
  <c r="I23" i="1"/>
  <c r="J23" i="1"/>
  <c r="H17" i="1"/>
  <c r="I17" i="1"/>
  <c r="J17" i="1"/>
  <c r="J25" i="1"/>
  <c r="J26" i="1"/>
  <c r="J27" i="1"/>
  <c r="J28" i="1"/>
  <c r="J29" i="1"/>
  <c r="J31" i="1"/>
  <c r="J32" i="1"/>
  <c r="J33" i="1"/>
  <c r="J34" i="1"/>
  <c r="J35" i="1"/>
  <c r="J36" i="1"/>
  <c r="J37" i="1"/>
  <c r="J38" i="1"/>
  <c r="J39" i="1"/>
  <c r="J40" i="1"/>
  <c r="J41" i="1"/>
  <c r="J42" i="1"/>
  <c r="J43" i="1"/>
  <c r="J44" i="1"/>
  <c r="J45" i="1"/>
  <c r="J46" i="1"/>
  <c r="J50" i="1"/>
  <c r="J49" i="1" s="1"/>
  <c r="J52" i="1"/>
  <c r="J54" i="1"/>
  <c r="J55" i="1"/>
  <c r="J56" i="1"/>
  <c r="J57" i="1"/>
  <c r="J24" i="1"/>
  <c r="J19" i="1"/>
  <c r="J20" i="1"/>
  <c r="J18" i="1"/>
  <c r="J48" i="1" l="1"/>
  <c r="J47" i="1" s="1"/>
  <c r="I48" i="1"/>
  <c r="I47" i="1" s="1"/>
  <c r="J22" i="1"/>
  <c r="J21" i="1" s="1"/>
  <c r="I22" i="1"/>
  <c r="I21" i="1" s="1"/>
  <c r="H22" i="1"/>
  <c r="H21" i="1" s="1"/>
  <c r="I7" i="1"/>
  <c r="I8" i="1" s="1"/>
  <c r="I9" i="1"/>
  <c r="I10" i="1"/>
  <c r="I11" i="1"/>
  <c r="I12" i="1"/>
  <c r="I13" i="1" l="1"/>
  <c r="J12" i="1"/>
  <c r="H7" i="1"/>
  <c r="H8" i="1" s="1"/>
  <c r="H9" i="1"/>
  <c r="H10" i="1"/>
  <c r="H11" i="1"/>
  <c r="H12" i="1"/>
  <c r="G53" i="1"/>
  <c r="G51" i="1"/>
  <c r="G49" i="1"/>
  <c r="G30" i="1"/>
  <c r="G23" i="1"/>
  <c r="G17" i="1"/>
  <c r="G12" i="1"/>
  <c r="G11" i="1"/>
  <c r="G10" i="1"/>
  <c r="G9" i="1"/>
  <c r="G7" i="1"/>
  <c r="G8" i="1" s="1"/>
  <c r="H13" i="1" l="1"/>
  <c r="J11" i="1"/>
  <c r="J9" i="1"/>
  <c r="J7" i="1"/>
  <c r="J8" i="1" s="1"/>
  <c r="G22" i="1"/>
  <c r="G21" i="1" s="1"/>
  <c r="J10" i="1"/>
  <c r="G48" i="1"/>
  <c r="G47" i="1" s="1"/>
  <c r="G13" i="1"/>
  <c r="J1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tc={A4F1C3F9-BEF0-4944-BDFA-56E85878532F}</author>
    <author>tc={5CDC39AF-689D-4268-8251-23E0BCDE23F1}</author>
    <author>tc={D0FBE82B-8DED-4145-8AD4-F1DC908599B4}</author>
  </authors>
  <commentList>
    <comment ref="I34" authorId="0" shapeId="0" xr:uid="{A4F1C3F9-BEF0-4944-BDFA-56E85878532F}">
      <text>
        <t>[Lõimkommentaar]
Teie Exceli versioon võimaldab teil seda lõimkommentaari lugeda, ent kõik sellesse tehtud muudatused eemaldatakse, kui fail avatakse Exceli uuemas versioonis. Lisateavet leiate siit: https://go.microsoft.com/fwlink/?linkid=870924.
Kommentaar:
    andmesaatkonna internetiühenduseks MKMilt</t>
      </text>
    </comment>
    <comment ref="I50" authorId="1" shapeId="0" xr:uid="{5CDC39AF-689D-4268-8251-23E0BCDE23F1}">
      <text>
        <t xml:space="preserve">[Lõimkommentaar]
Teie Exceli versioon võimaldab teil seda lõimkommentaari lugeda, ent kõik sellesse tehtud muudatused eemaldatakse, kui fail avatakse Exceli uuemas versioonis. Lisateavet leiate siit: https://go.microsoft.com/fwlink/?linkid=870924.
Kommentaar:
Tere! 
Eelmisel nädalal Joonase ja Margusega kohtudes jõudsime RIA tegevuste osas reaalajamajanduse valdkonnas otsusele. 
Sellega seoses otsustati, et juulis tehtud RIA kinnituskirja alusel MKM-st RIAle Reaalajamajanduse 2023 tegevuste toetuseks kantud vahendid summas 130 000 EUR suunatakse tagasi MKMi 2023 eelarvesse. Sellega seoses tühistame juulis RAI poolt tehtud kinnituskirja (manuses). 
Margus/Joonas, palun kinnitage üle, et kõneall olevad vahendid kantakse tagasi MKMi 2023 eelarvesse. 
Programm 	Programmi tegevus 	Objektikood
(kui olemas) 	Objekti nimetus
(kui Objektikood olemas) 	Eelarve liik 	Eelarve konto 	Vahendite mahu korrigeerimine,
tuhat eurot 	  
						2023 	2024 	2025 	2026 	  
Digiühiskond 	Investeeringud 	IN002000 	IT investeeringud 	20 	15 	-60,000 		  	  		
Teadmussiire 				20 	50 	-65,000 		  	  		
Teadmussiire 20 55 -5,000     
</t>
      </text>
    </comment>
    <comment ref="I52" authorId="2" shapeId="0" xr:uid="{D0FBE82B-8DED-4145-8AD4-F1DC908599B4}">
      <text>
        <t xml:space="preserve">[Lõimkommentaar]
Teie Exceli versioon võimaldab teil seda lõimkommentaari lugeda, ent kõik sellesse tehtud muudatused eemaldatakse, kui fail avatakse Exceli uuemas versioonis. Lisateavet leiate siit: https://go.microsoft.com/fwlink/?linkid=870924.
Kommentaar:
Tere! 
Eelmisel nädalal Joonase ja Margusega kohtudes jõudsime RIA tegevuste osas reaalajamajanduse valdkonnas otsusele. 
Sellega seoses otsustati, et juulis tehtud RIA kinnituskirja alusel MKM-st RIAle Reaalajamajanduse 2023 tegevuste toetuseks kantud vahendid summas 130 000 EUR suunatakse tagasi MKMi 2023 eelarvesse. Sellega seoses tühistame juulis RAI poolt tehtud kinnituskirja (manuses). 
Margus/Joonas, palun kinnitage üle, et kõneall olevad vahendid kantakse tagasi MKMi 2023 eelarvesse. 
Programm 	Programmi tegevus 	Objektikood
(kui olemas) 	Objekti nimetus
(kui Objektikood olemas) 	Eelarve liik 	Eelarve konto 	Vahendite mahu korrigeerimine,
tuhat eurot 	  
						2023 	2024 	2025 	2026 	  
Digiühiskond 	Investeeringud 	IN002000 	IT investeeringud 	20 	15 	-60,000 		  	  		
Teadmussiire 				20 	50 	-65,000 		  	  		
Teadmussiire 20 55 -5,000   </t>
      </text>
    </comment>
  </commentList>
</comments>
</file>

<file path=xl/sharedStrings.xml><?xml version="1.0" encoding="utf-8"?>
<sst xmlns="http://schemas.openxmlformats.org/spreadsheetml/2006/main" count="179" uniqueCount="74">
  <si>
    <t>Lisa 3</t>
  </si>
  <si>
    <t>Riigi Infosüsteemi Amet</t>
  </si>
  <si>
    <t>Tulud</t>
  </si>
  <si>
    <t>Tulud kokku</t>
  </si>
  <si>
    <t>Investeeringud</t>
  </si>
  <si>
    <t>Kulud</t>
  </si>
  <si>
    <t>Põhivara kulum</t>
  </si>
  <si>
    <t>Käibemaks</t>
  </si>
  <si>
    <t>Kulud ja investeeringud kokku</t>
  </si>
  <si>
    <t>Programmi tegevus - kood</t>
  </si>
  <si>
    <t>Programmi tegevus - nimi</t>
  </si>
  <si>
    <t>Eelarve liik*</t>
  </si>
  <si>
    <t>Eelarve objekt</t>
  </si>
  <si>
    <t>Objekti nimi</t>
  </si>
  <si>
    <t>Majanduslik sisu</t>
  </si>
  <si>
    <t>Stsenaarium asutuse kulumudelis</t>
  </si>
  <si>
    <t>EELARVE</t>
  </si>
  <si>
    <t/>
  </si>
  <si>
    <t>Periood asutuse kulumudelis</t>
  </si>
  <si>
    <t>TULUD KOKKU</t>
  </si>
  <si>
    <t>XX010000</t>
  </si>
  <si>
    <t>Programmide ülene</t>
  </si>
  <si>
    <t>10</t>
  </si>
  <si>
    <t>Dokumendi legaliseerimise riigilõiv</t>
  </si>
  <si>
    <t>40</t>
  </si>
  <si>
    <t>Saadud välistoetused</t>
  </si>
  <si>
    <t>44</t>
  </si>
  <si>
    <t>Omatulud transpordi- ja sidealasest tegevusest</t>
  </si>
  <si>
    <t>TULEMUSVALDKOND  INFOÜHISKOND</t>
  </si>
  <si>
    <t>PROGRAMM  DIGIÜHISKOND</t>
  </si>
  <si>
    <t>INVESTEERINGUD KOKKU</t>
  </si>
  <si>
    <t>IYDA0000</t>
  </si>
  <si>
    <t>Investeeringud digiühiskonda</t>
  </si>
  <si>
    <t>20</t>
  </si>
  <si>
    <t>IN002000</t>
  </si>
  <si>
    <t>IT investeeringud</t>
  </si>
  <si>
    <t>KULUD  KOKKU</t>
  </si>
  <si>
    <t>IYDA0101</t>
  </si>
  <si>
    <t>Digiriigi arenguhüpped</t>
  </si>
  <si>
    <t>60</t>
  </si>
  <si>
    <t>IYDA0102</t>
  </si>
  <si>
    <t>Digiriigi alusbaasi kindlustamine</t>
  </si>
  <si>
    <t>IYDA0202</t>
  </si>
  <si>
    <t>IYDA0203</t>
  </si>
  <si>
    <t>Küberturvalisuse tagamine</t>
  </si>
  <si>
    <t>TULEMUSVALDKOND  TEADUS-  JA  ARENDUSTEGEVUS  JA  ETTEVÕTLUS</t>
  </si>
  <si>
    <t>PROGRAMM  TEADMUSSIIRE</t>
  </si>
  <si>
    <t>TI020000</t>
  </si>
  <si>
    <t>Investeeringud teadmussiirdesse</t>
  </si>
  <si>
    <t>Investeeringud (teadus- ja arendustegev)</t>
  </si>
  <si>
    <t>TI020101</t>
  </si>
  <si>
    <t>Ettevõtete innovatsiooni-, digi- ja rohepöörde soodustamine</t>
  </si>
  <si>
    <t>KÄIBEMAKS  KOKKU</t>
  </si>
  <si>
    <t xml:space="preserve">Investeeringud </t>
  </si>
  <si>
    <t>* Eelarve liik: 10 - arvestuslikud vahendid, 20 - kindlaksmääratud vahendid, 32 - välistoetuste riiklik kaasfinantseerimine, 40 - välistoetustest saadavad vahendid, 41 - vahendatavad välistoetused, 43 - CO2 müügist ja moderniseerimisfondist saadavad vahendid, 44 - omatuludest saadavad vahendid, 45 - ebaregulaarsetest tuludest saadavad vahendid, 60 - mitterahalised vahendid (põhivara kulum)</t>
  </si>
  <si>
    <t>Kinnitatud eelarve 2023</t>
  </si>
  <si>
    <t>Lõplik eelarve 2023</t>
  </si>
  <si>
    <t>IN002080</t>
  </si>
  <si>
    <t>2022 LEA IT investeeringud</t>
  </si>
  <si>
    <t>SR070162</t>
  </si>
  <si>
    <t>Digiriigi kesksed teenused</t>
  </si>
  <si>
    <t>SR070135</t>
  </si>
  <si>
    <t>IT vajaku kompenseerimine (2)</t>
  </si>
  <si>
    <t>SE000080</t>
  </si>
  <si>
    <t>2022 LEA</t>
  </si>
  <si>
    <t>SR07A064</t>
  </si>
  <si>
    <t>IT vajaku kompenseerimine</t>
  </si>
  <si>
    <t>2023_01</t>
  </si>
  <si>
    <t>EELARVE_ULE</t>
  </si>
  <si>
    <t>MINISTRI_LIIGENDUS</t>
  </si>
  <si>
    <t>Sisemised muudatused</t>
  </si>
  <si>
    <t>Suundumuste, riskide ja mõjude analüüsivõime arendamine</t>
  </si>
  <si>
    <t>2022. a-st erak ülek vahendid MKMi 23.01.2023 KK nr 4</t>
  </si>
  <si>
    <t>ettevõtlus- ja infotehnoloogiaministri ning majandus- ja taristuministri käskkirja "Majandus- ja Kommunikatsiooniministeeriumi ja tema valitsemisala asutuste 2023. a eelarvete kinnitamine"  juurde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</si>
</sst>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indexed="8"/>
      <name val="Calibri"/>
      <family val="2"/>
      <scheme val="minor"/>
    </font>
    <font>
      <sz val="11"/>
      <color theme="1"/>
      <name val="Calibri"/>
      <family val="2"/>
      <charset val="186"/>
      <scheme val="minor"/>
    </font>
    <font>
      <sz val="10"/>
      <color indexed="8"/>
      <name val="Times New Roman"/>
      <family val="1"/>
      <charset val="186"/>
    </font>
    <font>
      <b/>
      <sz val="10"/>
      <color indexed="8"/>
      <name val="Times New Roman"/>
      <family val="1"/>
      <charset val="186"/>
    </font>
    <font>
      <sz val="11"/>
      <color theme="1"/>
      <name val="Arial"/>
      <family val="2"/>
      <charset val="186"/>
    </font>
    <font>
      <sz val="9"/>
      <color theme="1"/>
      <name val="Times New Roman"/>
      <family val="1"/>
      <charset val="186"/>
    </font>
    <font>
      <sz val="9"/>
      <name val="Times New Roman"/>
      <family val="1"/>
      <charset val="186"/>
    </font>
    <font>
      <i/>
      <u/>
      <sz val="9"/>
      <name val="Times New Roman"/>
      <family val="1"/>
      <charset val="186"/>
    </font>
    <font>
      <i/>
      <u/>
      <sz val="9"/>
      <color theme="1"/>
      <name val="Times New Roman"/>
      <family val="1"/>
      <charset val="186"/>
    </font>
    <font>
      <b/>
      <sz val="10"/>
      <name val="Times New Roman"/>
      <family val="1"/>
      <charset val="186"/>
    </font>
    <font>
      <sz val="11"/>
      <color rgb="FFFFFFFF"/>
      <name val="Calibri"/>
      <family val="2"/>
      <scheme val="minor"/>
    </font>
    <font>
      <i/>
      <sz val="10"/>
      <name val="Times New Roman"/>
      <family val="1"/>
      <charset val="186"/>
    </font>
    <font>
      <i/>
      <sz val="10"/>
      <color theme="1"/>
      <name val="Times New Roman"/>
      <family val="1"/>
      <charset val="186"/>
    </font>
    <font>
      <b/>
      <sz val="9"/>
      <name val="Times New Roman"/>
      <family val="1"/>
      <charset val="186"/>
    </font>
    <font>
      <b/>
      <sz val="9"/>
      <color indexed="8"/>
      <name val="Times New Roman"/>
      <family val="1"/>
      <charset val="186"/>
    </font>
    <font>
      <sz val="10"/>
      <name val="Times New Roman"/>
      <family val="1"/>
      <charset val="186"/>
    </font>
    <font>
      <b/>
      <sz val="11"/>
      <color rgb="FFFF0000"/>
      <name val="Calibri"/>
      <family val="2"/>
      <charset val="186"/>
      <scheme val="minor"/>
    </font>
    <font>
      <b/>
      <sz val="11"/>
      <color indexed="8"/>
      <name val="Calibri"/>
      <family val="2"/>
      <charset val="186"/>
      <scheme val="minor"/>
    </font>
    <font>
      <sz val="9"/>
      <color indexed="8"/>
      <name val="Times New Roman"/>
      <family val="1"/>
      <charset val="186"/>
    </font>
    <font>
      <sz val="11"/>
      <color indexed="8"/>
      <name val="Calibri"/>
      <family val="2"/>
      <charset val="186"/>
      <scheme val="minor"/>
    </font>
    <font>
      <sz val="8"/>
      <name val="Calibri"/>
      <family val="2"/>
      <scheme val="minor"/>
    </font>
    <font>
      <sz val="9"/>
      <color indexed="8"/>
      <name val="Segoe UI"/>
      <family val="2"/>
      <charset val="186"/>
    </font>
  </fonts>
  <fills count="5">
    <fill>
      <patternFill patternType="none"/>
    </fill>
    <fill>
      <patternFill patternType="gray125"/>
    </fill>
    <fill>
      <patternFill patternType="solid">
        <fgColor theme="6" tint="0.59999389629810485"/>
        <bgColor indexed="64"/>
      </patternFill>
    </fill>
    <fill>
      <patternFill patternType="solid">
        <fgColor theme="0" tint="-0.14999847407452621"/>
        <bgColor indexed="64"/>
      </patternFill>
    </fill>
    <fill>
      <patternFill patternType="solid">
        <fgColor theme="0" tint="-4.9989318521683403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4" fillId="0" borderId="0"/>
    <xf numFmtId="0" fontId="1" fillId="0" borderId="0"/>
  </cellStyleXfs>
  <cellXfs count="52">
    <xf numFmtId="0" fontId="0" fillId="0" borderId="0" xfId="0"/>
    <xf numFmtId="0" fontId="0" fillId="0" borderId="0" xfId="0" applyAlignment="1">
      <alignment horizontal="center"/>
    </xf>
    <xf numFmtId="0" fontId="2" fillId="0" borderId="0" xfId="0" applyFont="1"/>
    <xf numFmtId="0" fontId="3" fillId="0" borderId="0" xfId="0" applyFont="1" applyAlignment="1">
      <alignment horizontal="right"/>
    </xf>
    <xf numFmtId="0" fontId="2" fillId="0" borderId="0" xfId="0" applyFont="1" applyAlignment="1">
      <alignment wrapText="1"/>
    </xf>
    <xf numFmtId="0" fontId="3" fillId="0" borderId="0" xfId="0" applyFont="1"/>
    <xf numFmtId="3" fontId="5" fillId="0" borderId="0" xfId="1" applyNumberFormat="1" applyFont="1" applyAlignment="1">
      <alignment horizontal="right" wrapText="1"/>
    </xf>
    <xf numFmtId="3" fontId="6" fillId="0" borderId="0" xfId="1" applyNumberFormat="1" applyFont="1" applyAlignment="1" applyProtection="1">
      <alignment horizontal="right"/>
      <protection hidden="1"/>
    </xf>
    <xf numFmtId="3" fontId="7" fillId="0" borderId="0" xfId="1" applyNumberFormat="1" applyFont="1" applyAlignment="1">
      <alignment horizontal="right" wrapText="1"/>
    </xf>
    <xf numFmtId="3" fontId="8" fillId="0" borderId="0" xfId="1" applyNumberFormat="1" applyFont="1" applyAlignment="1">
      <alignment horizontal="right" wrapText="1"/>
    </xf>
    <xf numFmtId="49" fontId="5" fillId="0" borderId="0" xfId="1" applyNumberFormat="1" applyFont="1" applyAlignment="1">
      <alignment horizontal="right" wrapText="1"/>
    </xf>
    <xf numFmtId="49" fontId="5" fillId="0" borderId="0" xfId="1" applyNumberFormat="1" applyFont="1" applyAlignment="1">
      <alignment horizontal="right"/>
    </xf>
    <xf numFmtId="3" fontId="8" fillId="0" borderId="0" xfId="1" applyNumberFormat="1" applyFont="1" applyAlignment="1">
      <alignment wrapText="1"/>
    </xf>
    <xf numFmtId="0" fontId="9" fillId="2" borderId="1" xfId="0" applyFont="1" applyFill="1" applyBorder="1" applyAlignment="1">
      <alignment vertical="center" wrapText="1"/>
    </xf>
    <xf numFmtId="0" fontId="9" fillId="2" borderId="1" xfId="0" applyFont="1" applyFill="1" applyBorder="1" applyAlignment="1">
      <alignment horizontal="left" vertical="center" wrapText="1"/>
    </xf>
    <xf numFmtId="0" fontId="10" fillId="0" borderId="1" xfId="0" applyFont="1" applyBorder="1"/>
    <xf numFmtId="0" fontId="10" fillId="0" borderId="1" xfId="0" applyFont="1" applyBorder="1" applyAlignment="1">
      <alignment horizontal="center"/>
    </xf>
    <xf numFmtId="0" fontId="0" fillId="0" borderId="1" xfId="0" applyBorder="1"/>
    <xf numFmtId="0" fontId="11" fillId="0" borderId="1" xfId="2" applyFont="1" applyBorder="1" applyAlignment="1">
      <alignment vertical="center" wrapText="1"/>
    </xf>
    <xf numFmtId="0" fontId="11" fillId="0" borderId="1" xfId="2" applyFont="1" applyBorder="1" applyAlignment="1">
      <alignment horizontal="right" vertical="center" wrapText="1"/>
    </xf>
    <xf numFmtId="3" fontId="12" fillId="0" borderId="1" xfId="2" applyNumberFormat="1" applyFont="1" applyBorder="1" applyAlignment="1">
      <alignment horizontal="center" vertical="center" wrapText="1"/>
    </xf>
    <xf numFmtId="0" fontId="0" fillId="0" borderId="1" xfId="0" applyBorder="1" applyAlignment="1">
      <alignment horizontal="center"/>
    </xf>
    <xf numFmtId="0" fontId="2" fillId="0" borderId="1" xfId="0" applyFont="1" applyBorder="1" applyAlignment="1">
      <alignment horizontal="center"/>
    </xf>
    <xf numFmtId="0" fontId="0" fillId="2" borderId="1" xfId="0" applyFill="1" applyBorder="1" applyAlignment="1">
      <alignment horizontal="center"/>
    </xf>
    <xf numFmtId="0" fontId="11" fillId="2" borderId="1" xfId="2" applyFont="1" applyFill="1" applyBorder="1" applyAlignment="1">
      <alignment horizontal="right" vertical="center" wrapText="1"/>
    </xf>
    <xf numFmtId="3" fontId="3" fillId="2" borderId="1" xfId="0" applyNumberFormat="1" applyFont="1" applyFill="1" applyBorder="1" applyAlignment="1">
      <alignment horizontal="right"/>
    </xf>
    <xf numFmtId="0" fontId="2" fillId="0" borderId="1" xfId="0" applyFont="1" applyBorder="1"/>
    <xf numFmtId="3" fontId="2" fillId="0" borderId="1" xfId="0" applyNumberFormat="1" applyFont="1" applyBorder="1"/>
    <xf numFmtId="0" fontId="14" fillId="2" borderId="1" xfId="0" applyFont="1" applyFill="1" applyBorder="1" applyAlignment="1">
      <alignment horizontal="left"/>
    </xf>
    <xf numFmtId="0" fontId="14" fillId="2" borderId="1" xfId="0" applyFont="1" applyFill="1" applyBorder="1"/>
    <xf numFmtId="0" fontId="0" fillId="2" borderId="1" xfId="0" applyFill="1" applyBorder="1"/>
    <xf numFmtId="3" fontId="3" fillId="2" borderId="1" xfId="0" applyNumberFormat="1" applyFont="1" applyFill="1" applyBorder="1"/>
    <xf numFmtId="0" fontId="15" fillId="0" borderId="1" xfId="0" applyFont="1" applyBorder="1"/>
    <xf numFmtId="3" fontId="15" fillId="0" borderId="1" xfId="0" applyNumberFormat="1" applyFont="1" applyBorder="1"/>
    <xf numFmtId="0" fontId="16" fillId="0" borderId="0" xfId="0" applyFont="1"/>
    <xf numFmtId="0" fontId="17" fillId="0" borderId="0" xfId="0" applyFont="1"/>
    <xf numFmtId="0" fontId="18" fillId="2" borderId="1" xfId="0" applyFont="1" applyFill="1" applyBorder="1" applyAlignment="1">
      <alignment vertical="center"/>
    </xf>
    <xf numFmtId="0" fontId="2" fillId="0" borderId="1" xfId="0" applyFont="1" applyBorder="1" applyAlignment="1">
      <alignment vertical="center"/>
    </xf>
    <xf numFmtId="0" fontId="2" fillId="0" borderId="1" xfId="0" applyFont="1" applyBorder="1" applyAlignment="1">
      <alignment vertical="center" wrapText="1"/>
    </xf>
    <xf numFmtId="0" fontId="19" fillId="2" borderId="1" xfId="0" applyFont="1" applyFill="1" applyBorder="1"/>
    <xf numFmtId="0" fontId="19" fillId="2" borderId="1" xfId="0" applyFont="1" applyFill="1" applyBorder="1" applyAlignment="1">
      <alignment horizontal="center"/>
    </xf>
    <xf numFmtId="0" fontId="2" fillId="0" borderId="0" xfId="0" applyFont="1" applyAlignment="1">
      <alignment vertical="top" wrapText="1"/>
    </xf>
    <xf numFmtId="0" fontId="9" fillId="4" borderId="1" xfId="0" applyFont="1" applyFill="1" applyBorder="1" applyAlignment="1">
      <alignment vertical="center" wrapText="1"/>
    </xf>
    <xf numFmtId="0" fontId="2" fillId="0" borderId="0" xfId="0" applyFont="1" applyAlignment="1">
      <alignment vertical="center" wrapText="1"/>
    </xf>
    <xf numFmtId="0" fontId="21" fillId="0" borderId="0" xfId="0" applyFont="1" applyAlignment="1">
      <alignment vertical="center"/>
    </xf>
    <xf numFmtId="0" fontId="2" fillId="0" borderId="0" xfId="0" applyFont="1" applyAlignment="1">
      <alignment horizontal="left" vertical="top" wrapText="1"/>
    </xf>
    <xf numFmtId="0" fontId="13" fillId="2" borderId="1" xfId="1" applyFont="1" applyFill="1" applyBorder="1" applyAlignment="1">
      <alignment horizontal="left"/>
    </xf>
    <xf numFmtId="0" fontId="13" fillId="3" borderId="1" xfId="1" applyFont="1" applyFill="1" applyBorder="1" applyAlignment="1">
      <alignment horizontal="left" vertical="center"/>
    </xf>
    <xf numFmtId="0" fontId="13" fillId="2" borderId="1" xfId="2" applyFont="1" applyFill="1" applyBorder="1" applyAlignment="1">
      <alignment horizontal="left"/>
    </xf>
    <xf numFmtId="0" fontId="14" fillId="2" borderId="1" xfId="0" applyFont="1" applyFill="1" applyBorder="1" applyAlignment="1">
      <alignment horizontal="left"/>
    </xf>
    <xf numFmtId="0" fontId="13" fillId="3" borderId="1" xfId="1" applyFont="1" applyFill="1" applyBorder="1" applyAlignment="1">
      <alignment horizontal="left"/>
    </xf>
    <xf numFmtId="0" fontId="2" fillId="0" borderId="0" xfId="0" applyFont="1" applyAlignment="1">
      <alignment horizontal="right" wrapText="1"/>
    </xf>
  </cellXfs>
  <cellStyles count="3">
    <cellStyle name="Normaallaad" xfId="0" builtinId="0"/>
    <cellStyle name="Normaallaad 2" xfId="1" xr:uid="{D39CE006-DE3B-4466-86C6-F67921C701EB}"/>
    <cellStyle name="Normaallaad 4" xfId="2" xr:uid="{1507905D-34D6-48BB-AA70-64C144872E3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Helena Siemann" id="{D961D00D-B871-42AE-A10A-05498416F809}" userId="S::helena.siemann@mkm.ee::a2a5646e-d671-4de3-8c70-452613050e74" providerId="AD"/>
  <person displayName="Krista Fazijev" id="{87638C22-815A-400D-988F-54C98F5E9C35}" userId="S::krista.fazijev@mkm.ee::87d024f3-374d-4c61-833f-1dd39a9c49f4" providerId="AD"/>
</personList>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I34" dT="2023-01-23T13:55:17.34" personId="{D961D00D-B871-42AE-A10A-05498416F809}" id="{A4F1C3F9-BEF0-4944-BDFA-56E85878532F}">
    <text>andmesaatkonna internetiühenduseks MKMilt</text>
  </threadedComment>
  <threadedComment ref="I50" dT="2023-01-20T13:25:12.81" personId="{87638C22-815A-400D-988F-54C98F5E9C35}" id="{5CDC39AF-689D-4268-8251-23E0BCDE23F1}" done="1">
    <text xml:space="preserve">  
Tere! 
Eelmisel nädalal Joonase ja Margusega kohtudes jõudsime RIA tegevuste osas reaalajamajanduse valdkonnas otsusele. 
Sellega seoses otsustati, et juulis tehtud RIA kinnituskirja alusel MKM-st RIAle Reaalajamajanduse 2023 tegevuste toetuseks kantud vahendid summas 130 000 EUR suunatakse tagasi MKMi 2023 eelarvesse. Sellega seoses tühistame juulis RAI poolt tehtud kinnituskirja (manuses). 
Margus/Joonas, palun kinnitage üle, et kõneall olevad vahendid kantakse tagasi MKMi 2023 eelarvesse. 
Programm 	Programmi tegevus 	Objektikood
(kui olemas) 	Objekti nimetus
(kui Objektikood olemas) 	Eelarve liik 	Eelarve konto 	Vahendite mahu korrigeerimine,
tuhat eurot 	  
						2023 	2024 	2025 	2026 	  
Digiühiskond 	Investeeringud 	IN002000 	IT investeeringud 	20 	15 	-60,000 		  	  		
Teadmussiire 				20 	50 	-65,000 		  	  		
Teadmussiire 20 55 -5,000     
</text>
  </threadedComment>
  <threadedComment ref="I52" dT="2023-01-25T10:55:31.32" personId="{87638C22-815A-400D-988F-54C98F5E9C35}" id="{D0FBE82B-8DED-4145-8AD4-F1DC908599B4}">
    <text xml:space="preserve">  
Tere! 
Eelmisel nädalal Joonase ja Margusega kohtudes jõudsime RIA tegevuste osas reaalajamajanduse valdkonnas otsusele. 
Sellega seoses otsustati, et juulis tehtud RIA kinnituskirja alusel MKM-st RIAle Reaalajamajanduse 2023 tegevuste toetuseks kantud vahendid summas 130 000 EUR suunatakse tagasi MKMi 2023 eelarvesse. Sellega seoses tühistame juulis RAI poolt tehtud kinnituskirja (manuses). 
Margus/Joonas, palun kinnitage üle, et kõneall olevad vahendid kantakse tagasi MKMi 2023 eelarvesse. 
Programm 	Programmi tegevus 	Objektikood
(kui olemas) 	Objekti nimetus
(kui Objektikood olemas) 	Eelarve liik 	Eelarve konto 	Vahendite mahu korrigeerimine,
tuhat eurot 	  
						2023 	2024 	2025 	2026 	  
Digiühiskond 	Investeeringud 	IN002000 	IT investeeringud 	20 	15 	-60,000 		  	  		
Teadmussiire 				20 	50 	-65,000 		  	  		
Teadmussiire 20 55 -5,000   </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1.bin"/><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56E2AB-4C56-499E-B531-980549F653C4}">
  <sheetPr>
    <pageSetUpPr fitToPage="1"/>
  </sheetPr>
  <dimension ref="A1:V61"/>
  <sheetViews>
    <sheetView tabSelected="1" zoomScaleNormal="100" workbookViewId="0">
      <selection activeCell="E5" sqref="E5"/>
    </sheetView>
  </sheetViews>
  <sheetFormatPr defaultRowHeight="14.4" outlineLevelCol="1" x14ac:dyDescent="0.3"/>
  <cols>
    <col min="1" max="1" width="10.6640625" customWidth="1"/>
    <col min="2" max="2" width="25.6640625" customWidth="1"/>
    <col min="3" max="3" width="7.44140625" style="1" customWidth="1"/>
    <col min="4" max="4" width="9.33203125" customWidth="1"/>
    <col min="5" max="5" width="32.6640625" customWidth="1"/>
    <col min="6" max="6" width="35.88671875" customWidth="1"/>
    <col min="7" max="8" width="14.6640625" customWidth="1" outlineLevel="1"/>
    <col min="9" max="9" width="13.6640625" customWidth="1" outlineLevel="1"/>
    <col min="10" max="10" width="15.6640625" customWidth="1"/>
    <col min="14" max="14" width="19.5546875" customWidth="1"/>
  </cols>
  <sheetData>
    <row r="1" spans="1:10" x14ac:dyDescent="0.3">
      <c r="J1" s="3" t="s">
        <v>0</v>
      </c>
    </row>
    <row r="2" spans="1:10" ht="13.8" customHeight="1" x14ac:dyDescent="0.3">
      <c r="D2" s="2"/>
      <c r="F2" s="51" t="s">
        <v>73</v>
      </c>
      <c r="G2" s="51"/>
      <c r="H2" s="51"/>
      <c r="I2" s="51"/>
      <c r="J2" s="51"/>
    </row>
    <row r="3" spans="1:10" ht="14.4" customHeight="1" x14ac:dyDescent="0.3">
      <c r="D3" s="4"/>
      <c r="F3" s="51"/>
      <c r="G3" s="51"/>
      <c r="H3" s="51"/>
      <c r="I3" s="51"/>
      <c r="J3" s="51"/>
    </row>
    <row r="4" spans="1:10" ht="15" customHeight="1" x14ac:dyDescent="0.3">
      <c r="C4" s="4"/>
      <c r="D4" s="4"/>
      <c r="E4" s="41"/>
      <c r="F4" s="41"/>
      <c r="G4" s="41"/>
      <c r="H4" s="41"/>
      <c r="I4" s="41"/>
      <c r="J4" s="41"/>
    </row>
    <row r="6" spans="1:10" x14ac:dyDescent="0.3">
      <c r="A6" s="5" t="s">
        <v>1</v>
      </c>
    </row>
    <row r="7" spans="1:10" x14ac:dyDescent="0.3">
      <c r="A7" s="5"/>
      <c r="F7" s="6" t="s">
        <v>2</v>
      </c>
      <c r="G7" s="7">
        <f>+SUBTOTAL(9, G18:G20)</f>
        <v>10760903</v>
      </c>
      <c r="H7" s="7">
        <f>+SUBTOTAL(9, H18:H20)</f>
        <v>0</v>
      </c>
      <c r="I7" s="7">
        <f t="shared" ref="I7" si="0">+SUBTOTAL(9, I18:I20)</f>
        <v>0</v>
      </c>
      <c r="J7" s="7">
        <f t="shared" ref="J7" si="1">+SUBTOTAL(9, J18:J20)</f>
        <v>10760903</v>
      </c>
    </row>
    <row r="8" spans="1:10" x14ac:dyDescent="0.3">
      <c r="A8" s="5"/>
      <c r="F8" s="8" t="s">
        <v>3</v>
      </c>
      <c r="G8" s="9">
        <f>SUM(G7)</f>
        <v>10760903</v>
      </c>
      <c r="H8" s="9">
        <f>SUM(H7)</f>
        <v>0</v>
      </c>
      <c r="I8" s="9">
        <f t="shared" ref="I8" si="2">SUM(I7)</f>
        <v>0</v>
      </c>
      <c r="J8" s="9">
        <f t="shared" ref="J8" si="3">SUM(J7)</f>
        <v>10760903</v>
      </c>
    </row>
    <row r="9" spans="1:10" x14ac:dyDescent="0.3">
      <c r="A9" s="5"/>
      <c r="F9" s="10" t="s">
        <v>4</v>
      </c>
      <c r="G9" s="7">
        <f>SUMIF($F$24:$F$50,"Investeeringud*",G$24:G$50)</f>
        <v>-8304265.3799999999</v>
      </c>
      <c r="H9" s="7">
        <f>SUMIF($F$24:$F$50,"Investeeringud*",H$24:H$50)</f>
        <v>-1406895.9999699998</v>
      </c>
      <c r="I9" s="7">
        <f t="shared" ref="I9" si="4">SUMIF($F$24:$F$50,"Investeeringud*",I$24:I$50)</f>
        <v>60000</v>
      </c>
      <c r="J9" s="7">
        <f>SUMIF($F$24:$F$50,"Investeeringud*",J$24:J$50)</f>
        <v>-9651161.3799699992</v>
      </c>
    </row>
    <row r="10" spans="1:10" x14ac:dyDescent="0.3">
      <c r="A10" s="5"/>
      <c r="F10" s="11" t="s">
        <v>5</v>
      </c>
      <c r="G10" s="7">
        <f>SUMIF($F$24:$F$52,"Kulud*",G$24:G$52)</f>
        <v>-21463135.089707501</v>
      </c>
      <c r="H10" s="7">
        <f>SUMIF($F$24:$F$52,"Kulud*",H$24:H$52)</f>
        <v>-1704680</v>
      </c>
      <c r="I10" s="7">
        <f t="shared" ref="I10" si="5">SUMIF($F$24:$F$52,"Kulud*",I$24:I$52)</f>
        <v>52900</v>
      </c>
      <c r="J10" s="7">
        <f>SUMIF($F$24:$F$52,"Kulud*",J$24:J$52)</f>
        <v>-23114915.089707501</v>
      </c>
    </row>
    <row r="11" spans="1:10" x14ac:dyDescent="0.3">
      <c r="A11" s="5"/>
      <c r="F11" s="6" t="s">
        <v>6</v>
      </c>
      <c r="G11" s="7">
        <f>SUMIF($F$24:$F$50,"Põhivara kulum*",G$24:G$50)</f>
        <v>-3357409.9999999837</v>
      </c>
      <c r="H11" s="7">
        <f>SUMIF($F$24:$F$50,"Põhivara kulum*",H$24:H$50)</f>
        <v>0</v>
      </c>
      <c r="I11" s="7">
        <f t="shared" ref="I11" si="6">SUMIF($F$24:$F$50,"Põhivara kulum*",I$24:I$50)</f>
        <v>0</v>
      </c>
      <c r="J11" s="7">
        <f>SUMIF($F$24:$F$50,"Põhivara kulum*",J$24:J$50)</f>
        <v>-3357409.9999999837</v>
      </c>
    </row>
    <row r="12" spans="1:10" x14ac:dyDescent="0.3">
      <c r="A12" s="5"/>
      <c r="F12" s="6" t="s">
        <v>7</v>
      </c>
      <c r="G12" s="7">
        <f>+SUBTOTAL(9, G54:G57)</f>
        <v>-3288880.4000000004</v>
      </c>
      <c r="H12" s="7">
        <f>+SUBTOTAL(9, H54:H57)</f>
        <v>0</v>
      </c>
      <c r="I12" s="7">
        <f t="shared" ref="I12" si="7">+SUBTOTAL(9, I54:I57)</f>
        <v>0</v>
      </c>
      <c r="J12" s="7">
        <f>+SUBTOTAL(9, J54:J57)</f>
        <v>-3288880.4000000004</v>
      </c>
    </row>
    <row r="13" spans="1:10" x14ac:dyDescent="0.3">
      <c r="A13" s="5"/>
      <c r="F13" s="8" t="s">
        <v>8</v>
      </c>
      <c r="G13" s="12">
        <f>SUM(G9:G12)</f>
        <v>-36413690.869707488</v>
      </c>
      <c r="H13" s="12">
        <f>SUM(H9:H12)</f>
        <v>-3111575.9999699998</v>
      </c>
      <c r="I13" s="12">
        <f t="shared" ref="I13" si="8">SUM(I9:I12)</f>
        <v>112900</v>
      </c>
      <c r="J13" s="12">
        <f>SUM(J9:J12)</f>
        <v>-39412366.869677484</v>
      </c>
    </row>
    <row r="14" spans="1:10" ht="66" x14ac:dyDescent="0.3">
      <c r="A14" s="13" t="s">
        <v>9</v>
      </c>
      <c r="B14" s="13" t="s">
        <v>10</v>
      </c>
      <c r="C14" s="14" t="s">
        <v>11</v>
      </c>
      <c r="D14" s="13" t="s">
        <v>12</v>
      </c>
      <c r="E14" s="13" t="s">
        <v>13</v>
      </c>
      <c r="F14" s="13" t="s">
        <v>14</v>
      </c>
      <c r="G14" s="42" t="s">
        <v>55</v>
      </c>
      <c r="H14" s="42" t="s">
        <v>72</v>
      </c>
      <c r="I14" s="42" t="s">
        <v>70</v>
      </c>
      <c r="J14" s="13" t="s">
        <v>56</v>
      </c>
    </row>
    <row r="15" spans="1:10" ht="24" customHeight="1" x14ac:dyDescent="0.3">
      <c r="A15" s="15"/>
      <c r="B15" s="15"/>
      <c r="C15" s="16"/>
      <c r="D15" s="17"/>
      <c r="E15" s="18"/>
      <c r="F15" s="19" t="s">
        <v>15</v>
      </c>
      <c r="G15" s="20" t="s">
        <v>16</v>
      </c>
      <c r="H15" s="20" t="s">
        <v>68</v>
      </c>
      <c r="I15" s="20" t="s">
        <v>69</v>
      </c>
      <c r="J15" s="17"/>
    </row>
    <row r="16" spans="1:10" ht="14.4" customHeight="1" x14ac:dyDescent="0.3">
      <c r="A16" s="17" t="s">
        <v>17</v>
      </c>
      <c r="B16" s="17" t="s">
        <v>17</v>
      </c>
      <c r="C16" s="21" t="s">
        <v>17</v>
      </c>
      <c r="D16" s="17"/>
      <c r="E16" s="18"/>
      <c r="F16" s="19" t="s">
        <v>18</v>
      </c>
      <c r="G16" s="22">
        <v>2023</v>
      </c>
      <c r="H16" s="22" t="s">
        <v>67</v>
      </c>
      <c r="I16" s="22" t="s">
        <v>67</v>
      </c>
      <c r="J16" s="17"/>
    </row>
    <row r="17" spans="1:10" x14ac:dyDescent="0.3">
      <c r="A17" s="48" t="s">
        <v>19</v>
      </c>
      <c r="B17" s="48"/>
      <c r="C17" s="23"/>
      <c r="D17" s="24"/>
      <c r="E17" s="24"/>
      <c r="F17" s="24"/>
      <c r="G17" s="25">
        <f t="shared" ref="G17:J17" si="9">+SUBTOTAL(9, G18:G20)</f>
        <v>10760903</v>
      </c>
      <c r="H17" s="25">
        <f t="shared" si="9"/>
        <v>0</v>
      </c>
      <c r="I17" s="25">
        <f t="shared" si="9"/>
        <v>0</v>
      </c>
      <c r="J17" s="25">
        <f t="shared" si="9"/>
        <v>10760903</v>
      </c>
    </row>
    <row r="18" spans="1:10" x14ac:dyDescent="0.3">
      <c r="A18" s="26" t="s">
        <v>20</v>
      </c>
      <c r="B18" s="26" t="s">
        <v>21</v>
      </c>
      <c r="C18" s="22" t="s">
        <v>22</v>
      </c>
      <c r="D18" s="26" t="s">
        <v>17</v>
      </c>
      <c r="E18" s="26" t="s">
        <v>17</v>
      </c>
      <c r="F18" s="26" t="s">
        <v>23</v>
      </c>
      <c r="G18" s="27">
        <v>6995</v>
      </c>
      <c r="H18" s="27"/>
      <c r="I18" s="27"/>
      <c r="J18" s="27">
        <f>SUM(G18:I18)</f>
        <v>6995</v>
      </c>
    </row>
    <row r="19" spans="1:10" x14ac:dyDescent="0.3">
      <c r="A19" s="26"/>
      <c r="B19" s="26"/>
      <c r="C19" s="22" t="s">
        <v>24</v>
      </c>
      <c r="D19" s="26" t="s">
        <v>17</v>
      </c>
      <c r="E19" s="26" t="s">
        <v>17</v>
      </c>
      <c r="F19" s="26" t="s">
        <v>25</v>
      </c>
      <c r="G19" s="27">
        <v>8901908</v>
      </c>
      <c r="H19" s="27"/>
      <c r="I19" s="27"/>
      <c r="J19" s="27">
        <f t="shared" ref="J19:J20" si="10">SUM(G19:I19)</f>
        <v>8901908</v>
      </c>
    </row>
    <row r="20" spans="1:10" x14ac:dyDescent="0.3">
      <c r="A20" s="26"/>
      <c r="B20" s="26"/>
      <c r="C20" s="22" t="s">
        <v>26</v>
      </c>
      <c r="D20" s="26" t="s">
        <v>17</v>
      </c>
      <c r="E20" s="26" t="s">
        <v>17</v>
      </c>
      <c r="F20" s="26" t="s">
        <v>27</v>
      </c>
      <c r="G20" s="27">
        <v>1852000</v>
      </c>
      <c r="H20" s="27"/>
      <c r="I20" s="27"/>
      <c r="J20" s="27">
        <f t="shared" si="10"/>
        <v>1852000</v>
      </c>
    </row>
    <row r="21" spans="1:10" x14ac:dyDescent="0.3">
      <c r="A21" s="49" t="s">
        <v>28</v>
      </c>
      <c r="B21" s="49"/>
      <c r="C21" s="29"/>
      <c r="D21" s="30"/>
      <c r="E21" s="30"/>
      <c r="F21" s="30"/>
      <c r="G21" s="31">
        <f>+SUBTOTAL(9, G22:G46)</f>
        <v>-31540810.469707489</v>
      </c>
      <c r="H21" s="31">
        <f t="shared" ref="H21:J21" si="11">+SUBTOTAL(9, H22:H46)</f>
        <v>-3111575.9999699998</v>
      </c>
      <c r="I21" s="31">
        <f t="shared" si="11"/>
        <v>-17100</v>
      </c>
      <c r="J21" s="31">
        <f t="shared" si="11"/>
        <v>-34669486.469677486</v>
      </c>
    </row>
    <row r="22" spans="1:10" x14ac:dyDescent="0.3">
      <c r="A22" s="49" t="s">
        <v>29</v>
      </c>
      <c r="B22" s="49"/>
      <c r="C22" s="23"/>
      <c r="D22" s="30"/>
      <c r="E22" s="30"/>
      <c r="F22" s="30"/>
      <c r="G22" s="31">
        <f>+SUBTOTAL(9, G23:G46)</f>
        <v>-31540810.469707489</v>
      </c>
      <c r="H22" s="31">
        <f t="shared" ref="H22:J22" si="12">+SUBTOTAL(9, H23:H46)</f>
        <v>-3111575.9999699998</v>
      </c>
      <c r="I22" s="31">
        <f t="shared" si="12"/>
        <v>-17100</v>
      </c>
      <c r="J22" s="31">
        <f t="shared" si="12"/>
        <v>-34669486.469677486</v>
      </c>
    </row>
    <row r="23" spans="1:10" x14ac:dyDescent="0.3">
      <c r="A23" s="50" t="s">
        <v>30</v>
      </c>
      <c r="B23" s="50"/>
      <c r="C23" s="23"/>
      <c r="D23" s="30"/>
      <c r="E23" s="30"/>
      <c r="F23" s="30"/>
      <c r="G23" s="31">
        <f>+SUBTOTAL(9, G24:G29)</f>
        <v>-7640265.3799999999</v>
      </c>
      <c r="H23" s="31">
        <f t="shared" ref="H23:J23" si="13">+SUBTOTAL(9, H24:H29)</f>
        <v>-1406895.9999699998</v>
      </c>
      <c r="I23" s="31">
        <f t="shared" si="13"/>
        <v>0</v>
      </c>
      <c r="J23" s="31">
        <f t="shared" si="13"/>
        <v>-9047161.3799699992</v>
      </c>
    </row>
    <row r="24" spans="1:10" x14ac:dyDescent="0.3">
      <c r="A24" s="26" t="s">
        <v>31</v>
      </c>
      <c r="B24" s="26" t="s">
        <v>32</v>
      </c>
      <c r="C24" s="22" t="s">
        <v>33</v>
      </c>
      <c r="D24" s="26" t="s">
        <v>34</v>
      </c>
      <c r="E24" s="26" t="s">
        <v>35</v>
      </c>
      <c r="F24" s="26" t="s">
        <v>4</v>
      </c>
      <c r="G24" s="27">
        <v>-3160674.38</v>
      </c>
      <c r="H24" s="27"/>
      <c r="I24" s="27"/>
      <c r="J24" s="27">
        <f>SUM(G24:I24)</f>
        <v>-3160674.38</v>
      </c>
    </row>
    <row r="25" spans="1:10" x14ac:dyDescent="0.3">
      <c r="A25" s="26"/>
      <c r="B25" s="26"/>
      <c r="C25" s="22" t="s">
        <v>33</v>
      </c>
      <c r="D25" s="26" t="s">
        <v>57</v>
      </c>
      <c r="E25" s="26" t="s">
        <v>58</v>
      </c>
      <c r="F25" s="26" t="s">
        <v>4</v>
      </c>
      <c r="G25" s="27">
        <v>0</v>
      </c>
      <c r="H25" s="27">
        <v>-1079595.9999699998</v>
      </c>
      <c r="I25" s="27"/>
      <c r="J25" s="27">
        <f t="shared" ref="J25:J57" si="14">SUM(G25:I25)</f>
        <v>-1079595.9999699998</v>
      </c>
    </row>
    <row r="26" spans="1:10" x14ac:dyDescent="0.3">
      <c r="A26" s="26"/>
      <c r="B26" s="26"/>
      <c r="C26" s="22" t="s">
        <v>33</v>
      </c>
      <c r="D26" s="26" t="s">
        <v>59</v>
      </c>
      <c r="E26" s="26" t="s">
        <v>60</v>
      </c>
      <c r="F26" s="26" t="s">
        <v>4</v>
      </c>
      <c r="G26" s="27">
        <v>0</v>
      </c>
      <c r="H26" s="27">
        <v>-247300</v>
      </c>
      <c r="I26" s="27"/>
      <c r="J26" s="27">
        <f t="shared" si="14"/>
        <v>-247300</v>
      </c>
    </row>
    <row r="27" spans="1:10" x14ac:dyDescent="0.3">
      <c r="A27" s="26"/>
      <c r="B27" s="26"/>
      <c r="C27" s="22" t="s">
        <v>33</v>
      </c>
      <c r="D27" s="26" t="s">
        <v>61</v>
      </c>
      <c r="E27" s="26" t="s">
        <v>62</v>
      </c>
      <c r="F27" s="26" t="s">
        <v>4</v>
      </c>
      <c r="G27" s="27">
        <v>0</v>
      </c>
      <c r="H27" s="27">
        <v>-80000</v>
      </c>
      <c r="I27" s="27"/>
      <c r="J27" s="27">
        <f t="shared" si="14"/>
        <v>-80000</v>
      </c>
    </row>
    <row r="28" spans="1:10" x14ac:dyDescent="0.3">
      <c r="A28" s="26"/>
      <c r="B28" s="26"/>
      <c r="C28" s="22" t="s">
        <v>24</v>
      </c>
      <c r="D28" s="26" t="s">
        <v>34</v>
      </c>
      <c r="E28" s="26" t="s">
        <v>35</v>
      </c>
      <c r="F28" s="26" t="s">
        <v>4</v>
      </c>
      <c r="G28" s="27">
        <v>-4379591</v>
      </c>
      <c r="H28" s="27"/>
      <c r="I28" s="27"/>
      <c r="J28" s="27">
        <f t="shared" si="14"/>
        <v>-4379591</v>
      </c>
    </row>
    <row r="29" spans="1:10" x14ac:dyDescent="0.3">
      <c r="A29" s="26"/>
      <c r="B29" s="26"/>
      <c r="C29" s="22" t="s">
        <v>26</v>
      </c>
      <c r="D29" s="26" t="s">
        <v>34</v>
      </c>
      <c r="E29" s="26" t="s">
        <v>35</v>
      </c>
      <c r="F29" s="26" t="s">
        <v>4</v>
      </c>
      <c r="G29" s="27">
        <v>-100000</v>
      </c>
      <c r="H29" s="27"/>
      <c r="I29" s="27"/>
      <c r="J29" s="27">
        <f t="shared" si="14"/>
        <v>-100000</v>
      </c>
    </row>
    <row r="30" spans="1:10" x14ac:dyDescent="0.3">
      <c r="A30" s="48" t="s">
        <v>36</v>
      </c>
      <c r="B30" s="48"/>
      <c r="C30" s="23"/>
      <c r="D30" s="24"/>
      <c r="E30" s="24"/>
      <c r="F30" s="24"/>
      <c r="G30" s="25">
        <f>+SUBTOTAL(9, G31:G46)</f>
        <v>-23900545.089707486</v>
      </c>
      <c r="H30" s="25">
        <f t="shared" ref="H30:J30" si="15">+SUBTOTAL(9, H31:H46)</f>
        <v>-1704680</v>
      </c>
      <c r="I30" s="25">
        <f t="shared" si="15"/>
        <v>-17100</v>
      </c>
      <c r="J30" s="25">
        <f t="shared" si="15"/>
        <v>-25622325.089707486</v>
      </c>
    </row>
    <row r="31" spans="1:10" x14ac:dyDescent="0.3">
      <c r="A31" s="26" t="s">
        <v>37</v>
      </c>
      <c r="B31" s="26" t="s">
        <v>38</v>
      </c>
      <c r="C31" s="22" t="s">
        <v>33</v>
      </c>
      <c r="D31" s="26" t="s">
        <v>17</v>
      </c>
      <c r="E31" s="26" t="s">
        <v>17</v>
      </c>
      <c r="F31" s="26" t="s">
        <v>5</v>
      </c>
      <c r="G31" s="27">
        <v>-500969.01341551961</v>
      </c>
      <c r="H31" s="27"/>
      <c r="I31" s="27"/>
      <c r="J31" s="27">
        <f t="shared" si="14"/>
        <v>-500969.01341551961</v>
      </c>
    </row>
    <row r="32" spans="1:10" x14ac:dyDescent="0.3">
      <c r="A32" s="26"/>
      <c r="B32" s="26"/>
      <c r="C32" s="22" t="s">
        <v>24</v>
      </c>
      <c r="D32" s="26" t="s">
        <v>17</v>
      </c>
      <c r="E32" s="26" t="s">
        <v>17</v>
      </c>
      <c r="F32" s="26" t="s">
        <v>5</v>
      </c>
      <c r="G32" s="27">
        <v>-1817264.7916569265</v>
      </c>
      <c r="H32" s="27"/>
      <c r="I32" s="27"/>
      <c r="J32" s="27">
        <f t="shared" si="14"/>
        <v>-1817264.7916569265</v>
      </c>
    </row>
    <row r="33" spans="1:12" x14ac:dyDescent="0.3">
      <c r="A33" s="26"/>
      <c r="B33" s="26"/>
      <c r="C33" s="22" t="s">
        <v>39</v>
      </c>
      <c r="D33" s="26" t="s">
        <v>17</v>
      </c>
      <c r="E33" s="26" t="s">
        <v>17</v>
      </c>
      <c r="F33" s="26" t="s">
        <v>6</v>
      </c>
      <c r="G33" s="27">
        <v>-164574.37882517269</v>
      </c>
      <c r="H33" s="27"/>
      <c r="I33" s="27"/>
      <c r="J33" s="27">
        <f t="shared" si="14"/>
        <v>-164574.37882517269</v>
      </c>
    </row>
    <row r="34" spans="1:12" x14ac:dyDescent="0.3">
      <c r="A34" s="26" t="s">
        <v>40</v>
      </c>
      <c r="B34" s="26" t="s">
        <v>41</v>
      </c>
      <c r="C34" s="22" t="s">
        <v>33</v>
      </c>
      <c r="D34" s="26" t="s">
        <v>17</v>
      </c>
      <c r="E34" s="26" t="s">
        <v>17</v>
      </c>
      <c r="F34" s="26" t="s">
        <v>5</v>
      </c>
      <c r="G34" s="27">
        <v>-7425073.7715956271</v>
      </c>
      <c r="H34" s="27"/>
      <c r="I34" s="27">
        <v>-17100</v>
      </c>
      <c r="J34" s="27">
        <f t="shared" si="14"/>
        <v>-7442173.7715956271</v>
      </c>
    </row>
    <row r="35" spans="1:12" x14ac:dyDescent="0.3">
      <c r="A35" s="26"/>
      <c r="B35" s="26"/>
      <c r="C35" s="22" t="s">
        <v>33</v>
      </c>
      <c r="D35" s="26" t="s">
        <v>63</v>
      </c>
      <c r="E35" s="26" t="s">
        <v>64</v>
      </c>
      <c r="F35" s="26" t="s">
        <v>5</v>
      </c>
      <c r="G35" s="27">
        <v>0</v>
      </c>
      <c r="H35" s="27">
        <v>-522427</v>
      </c>
      <c r="I35" s="27"/>
      <c r="J35" s="27">
        <f t="shared" si="14"/>
        <v>-522427</v>
      </c>
    </row>
    <row r="36" spans="1:12" x14ac:dyDescent="0.3">
      <c r="A36" s="26"/>
      <c r="B36" s="26"/>
      <c r="C36" s="22" t="s">
        <v>33</v>
      </c>
      <c r="D36" s="26" t="s">
        <v>61</v>
      </c>
      <c r="E36" s="26" t="s">
        <v>62</v>
      </c>
      <c r="F36" s="26" t="s">
        <v>5</v>
      </c>
      <c r="G36" s="27">
        <v>0</v>
      </c>
      <c r="H36" s="27">
        <v>-59999</v>
      </c>
      <c r="I36" s="27"/>
      <c r="J36" s="27">
        <f t="shared" si="14"/>
        <v>-59999</v>
      </c>
    </row>
    <row r="37" spans="1:12" x14ac:dyDescent="0.3">
      <c r="A37" s="26"/>
      <c r="B37" s="26"/>
      <c r="C37" s="22" t="s">
        <v>24</v>
      </c>
      <c r="D37" s="26" t="s">
        <v>17</v>
      </c>
      <c r="E37" s="26" t="s">
        <v>17</v>
      </c>
      <c r="F37" s="26" t="s">
        <v>5</v>
      </c>
      <c r="G37" s="27">
        <v>-197589.14179558371</v>
      </c>
      <c r="H37" s="27"/>
      <c r="I37" s="27"/>
      <c r="J37" s="27">
        <f t="shared" si="14"/>
        <v>-197589.14179558371</v>
      </c>
    </row>
    <row r="38" spans="1:12" x14ac:dyDescent="0.3">
      <c r="A38" s="26"/>
      <c r="B38" s="26"/>
      <c r="C38" s="22" t="s">
        <v>26</v>
      </c>
      <c r="D38" s="26" t="s">
        <v>17</v>
      </c>
      <c r="E38" s="26" t="s">
        <v>17</v>
      </c>
      <c r="F38" s="26" t="s">
        <v>5</v>
      </c>
      <c r="G38" s="27">
        <v>-1443320</v>
      </c>
      <c r="H38" s="27"/>
      <c r="I38" s="27"/>
      <c r="J38" s="27">
        <f t="shared" si="14"/>
        <v>-1443320</v>
      </c>
    </row>
    <row r="39" spans="1:12" x14ac:dyDescent="0.3">
      <c r="A39" s="26"/>
      <c r="B39" s="26"/>
      <c r="C39" s="22" t="s">
        <v>39</v>
      </c>
      <c r="D39" s="26" t="s">
        <v>17</v>
      </c>
      <c r="E39" s="26" t="s">
        <v>17</v>
      </c>
      <c r="F39" s="26" t="s">
        <v>6</v>
      </c>
      <c r="G39" s="27">
        <v>-2705832.6545804902</v>
      </c>
      <c r="H39" s="27"/>
      <c r="I39" s="27"/>
      <c r="J39" s="27">
        <f t="shared" si="14"/>
        <v>-2705832.6545804902</v>
      </c>
    </row>
    <row r="40" spans="1:12" ht="26.4" x14ac:dyDescent="0.3">
      <c r="A40" s="37" t="s">
        <v>42</v>
      </c>
      <c r="B40" s="43" t="s">
        <v>71</v>
      </c>
      <c r="C40" s="22" t="s">
        <v>33</v>
      </c>
      <c r="D40" s="26" t="s">
        <v>17</v>
      </c>
      <c r="E40" s="26" t="s">
        <v>17</v>
      </c>
      <c r="F40" s="26" t="s">
        <v>5</v>
      </c>
      <c r="G40" s="27">
        <v>-307452.65285746678</v>
      </c>
      <c r="H40" s="27"/>
      <c r="I40" s="27"/>
      <c r="J40" s="27">
        <f t="shared" si="14"/>
        <v>-307452.65285746678</v>
      </c>
      <c r="L40" s="44"/>
    </row>
    <row r="41" spans="1:12" x14ac:dyDescent="0.3">
      <c r="A41" s="26"/>
      <c r="B41" s="26"/>
      <c r="C41" s="22" t="s">
        <v>39</v>
      </c>
      <c r="D41" s="26" t="s">
        <v>17</v>
      </c>
      <c r="E41" s="26" t="s">
        <v>17</v>
      </c>
      <c r="F41" s="26" t="s">
        <v>6</v>
      </c>
      <c r="G41" s="27">
        <v>-874.97014538792291</v>
      </c>
      <c r="H41" s="27"/>
      <c r="I41" s="27"/>
      <c r="J41" s="27">
        <f t="shared" si="14"/>
        <v>-874.97014538792291</v>
      </c>
      <c r="L41" s="44"/>
    </row>
    <row r="42" spans="1:12" x14ac:dyDescent="0.3">
      <c r="A42" s="26" t="s">
        <v>43</v>
      </c>
      <c r="B42" s="26" t="s">
        <v>44</v>
      </c>
      <c r="C42" s="22" t="s">
        <v>33</v>
      </c>
      <c r="D42" s="26" t="s">
        <v>17</v>
      </c>
      <c r="E42" s="26" t="s">
        <v>17</v>
      </c>
      <c r="F42" s="26" t="s">
        <v>5</v>
      </c>
      <c r="G42" s="27">
        <v>-6339607.182081379</v>
      </c>
      <c r="H42" s="27"/>
      <c r="I42" s="27"/>
      <c r="J42" s="27">
        <f t="shared" si="14"/>
        <v>-6339607.182081379</v>
      </c>
      <c r="L42" s="44"/>
    </row>
    <row r="43" spans="1:12" x14ac:dyDescent="0.3">
      <c r="A43" s="26"/>
      <c r="B43" s="26"/>
      <c r="C43" s="22" t="s">
        <v>33</v>
      </c>
      <c r="D43" s="26" t="s">
        <v>63</v>
      </c>
      <c r="E43" s="26" t="s">
        <v>64</v>
      </c>
      <c r="F43" s="26" t="s">
        <v>5</v>
      </c>
      <c r="G43" s="27">
        <v>0</v>
      </c>
      <c r="H43" s="27">
        <v>-1121069</v>
      </c>
      <c r="I43" s="27"/>
      <c r="J43" s="27">
        <f t="shared" si="14"/>
        <v>-1121069</v>
      </c>
      <c r="L43" s="44"/>
    </row>
    <row r="44" spans="1:12" x14ac:dyDescent="0.3">
      <c r="A44" s="26"/>
      <c r="B44" s="26"/>
      <c r="C44" s="22" t="s">
        <v>33</v>
      </c>
      <c r="D44" s="26" t="s">
        <v>65</v>
      </c>
      <c r="E44" s="26" t="s">
        <v>66</v>
      </c>
      <c r="F44" s="26" t="s">
        <v>5</v>
      </c>
      <c r="G44" s="27">
        <v>0</v>
      </c>
      <c r="H44" s="27">
        <v>-1185</v>
      </c>
      <c r="I44" s="27"/>
      <c r="J44" s="27">
        <f t="shared" si="14"/>
        <v>-1185</v>
      </c>
      <c r="L44" s="44"/>
    </row>
    <row r="45" spans="1:12" x14ac:dyDescent="0.3">
      <c r="A45" s="26"/>
      <c r="B45" s="26"/>
      <c r="C45" s="22" t="s">
        <v>24</v>
      </c>
      <c r="D45" s="26" t="s">
        <v>17</v>
      </c>
      <c r="E45" s="26" t="s">
        <v>17</v>
      </c>
      <c r="F45" s="26" t="s">
        <v>5</v>
      </c>
      <c r="G45" s="27">
        <v>-2511858.536305001</v>
      </c>
      <c r="H45" s="27"/>
      <c r="I45" s="27"/>
      <c r="J45" s="27">
        <f t="shared" si="14"/>
        <v>-2511858.536305001</v>
      </c>
      <c r="L45" s="44"/>
    </row>
    <row r="46" spans="1:12" x14ac:dyDescent="0.3">
      <c r="A46" s="26"/>
      <c r="B46" s="26"/>
      <c r="C46" s="22" t="s">
        <v>39</v>
      </c>
      <c r="D46" s="26" t="s">
        <v>17</v>
      </c>
      <c r="E46" s="26" t="s">
        <v>17</v>
      </c>
      <c r="F46" s="26" t="s">
        <v>6</v>
      </c>
      <c r="G46" s="27">
        <v>-486127.99644893286</v>
      </c>
      <c r="H46" s="27"/>
      <c r="I46" s="27"/>
      <c r="J46" s="27">
        <f t="shared" si="14"/>
        <v>-486127.99644893286</v>
      </c>
      <c r="L46" s="44"/>
    </row>
    <row r="47" spans="1:12" x14ac:dyDescent="0.3">
      <c r="A47" s="28" t="s">
        <v>45</v>
      </c>
      <c r="B47" s="30"/>
      <c r="C47" s="23"/>
      <c r="D47" s="30"/>
      <c r="E47" s="30"/>
      <c r="F47" s="30"/>
      <c r="G47" s="31">
        <f>+SUBTOTAL(9, G48:G52)</f>
        <v>-1584000</v>
      </c>
      <c r="H47" s="31">
        <f t="shared" ref="H47:J47" si="16">+SUBTOTAL(9, H48:H52)</f>
        <v>0</v>
      </c>
      <c r="I47" s="31">
        <f t="shared" si="16"/>
        <v>130000</v>
      </c>
      <c r="J47" s="31">
        <f t="shared" si="16"/>
        <v>-1454000</v>
      </c>
      <c r="L47" s="44"/>
    </row>
    <row r="48" spans="1:12" x14ac:dyDescent="0.3">
      <c r="A48" s="29" t="s">
        <v>46</v>
      </c>
      <c r="B48" s="30"/>
      <c r="C48" s="23"/>
      <c r="D48" s="30"/>
      <c r="E48" s="30"/>
      <c r="F48" s="30"/>
      <c r="G48" s="31">
        <f>+SUBTOTAL(9, G49:G52)</f>
        <v>-1584000</v>
      </c>
      <c r="H48" s="31">
        <f t="shared" ref="H48:J48" si="17">+SUBTOTAL(9, H49:H52)</f>
        <v>0</v>
      </c>
      <c r="I48" s="31">
        <f t="shared" si="17"/>
        <v>130000</v>
      </c>
      <c r="J48" s="31">
        <f t="shared" si="17"/>
        <v>-1454000</v>
      </c>
      <c r="L48" s="44"/>
    </row>
    <row r="49" spans="1:22" x14ac:dyDescent="0.3">
      <c r="A49" s="46" t="s">
        <v>30</v>
      </c>
      <c r="B49" s="46"/>
      <c r="C49" s="23"/>
      <c r="D49" s="30"/>
      <c r="E49" s="30"/>
      <c r="F49" s="30"/>
      <c r="G49" s="31">
        <f t="shared" ref="G49:J49" si="18">+SUBTOTAL(9, G50)</f>
        <v>-664000</v>
      </c>
      <c r="H49" s="31">
        <f t="shared" si="18"/>
        <v>0</v>
      </c>
      <c r="I49" s="31">
        <f t="shared" si="18"/>
        <v>60000</v>
      </c>
      <c r="J49" s="31">
        <f t="shared" si="18"/>
        <v>-604000</v>
      </c>
      <c r="L49" s="44"/>
      <c r="M49" s="44"/>
      <c r="N49" s="44"/>
    </row>
    <row r="50" spans="1:22" s="35" customFormat="1" x14ac:dyDescent="0.3">
      <c r="A50" s="32" t="s">
        <v>47</v>
      </c>
      <c r="B50" s="26" t="s">
        <v>48</v>
      </c>
      <c r="C50" s="22" t="s">
        <v>33</v>
      </c>
      <c r="D50" s="26" t="s">
        <v>34</v>
      </c>
      <c r="E50" s="26" t="s">
        <v>35</v>
      </c>
      <c r="F50" s="26" t="s">
        <v>49</v>
      </c>
      <c r="G50" s="33">
        <v>-664000</v>
      </c>
      <c r="H50" s="33"/>
      <c r="I50" s="27">
        <v>60000</v>
      </c>
      <c r="J50" s="27">
        <f t="shared" si="14"/>
        <v>-604000</v>
      </c>
      <c r="K50" s="34"/>
      <c r="L50" s="44"/>
      <c r="M50" s="44"/>
      <c r="N50"/>
      <c r="O50"/>
      <c r="P50"/>
      <c r="Q50"/>
      <c r="R50"/>
      <c r="S50"/>
      <c r="T50"/>
      <c r="U50"/>
      <c r="V50"/>
    </row>
    <row r="51" spans="1:22" s="35" customFormat="1" x14ac:dyDescent="0.3">
      <c r="A51" s="47" t="s">
        <v>36</v>
      </c>
      <c r="B51" s="47"/>
      <c r="C51" s="36"/>
      <c r="D51" s="36"/>
      <c r="E51" s="36"/>
      <c r="F51" s="36"/>
      <c r="G51" s="31">
        <f>+SUBTOTAL(9, G52)</f>
        <v>-920000</v>
      </c>
      <c r="H51" s="31">
        <f t="shared" ref="H51:J51" si="19">+SUBTOTAL(9, H52)</f>
        <v>0</v>
      </c>
      <c r="I51" s="31">
        <f t="shared" si="19"/>
        <v>70000</v>
      </c>
      <c r="J51" s="31">
        <f t="shared" si="19"/>
        <v>-850000</v>
      </c>
      <c r="K51" s="34"/>
      <c r="L51" s="44"/>
      <c r="M51" s="44"/>
      <c r="N51" s="44"/>
      <c r="O51" s="44"/>
      <c r="P51"/>
      <c r="Q51"/>
      <c r="R51"/>
      <c r="S51"/>
      <c r="T51"/>
      <c r="U51"/>
      <c r="V51"/>
    </row>
    <row r="52" spans="1:22" s="35" customFormat="1" ht="26.4" x14ac:dyDescent="0.3">
      <c r="A52" s="37" t="s">
        <v>50</v>
      </c>
      <c r="B52" s="38" t="s">
        <v>51</v>
      </c>
      <c r="C52" s="37" t="s">
        <v>33</v>
      </c>
      <c r="D52" s="26"/>
      <c r="F52" s="26" t="s">
        <v>5</v>
      </c>
      <c r="G52" s="33">
        <v>-920000</v>
      </c>
      <c r="H52" s="33"/>
      <c r="I52" s="33">
        <v>70000</v>
      </c>
      <c r="J52" s="27">
        <f t="shared" si="14"/>
        <v>-850000</v>
      </c>
      <c r="K52" s="34"/>
      <c r="L52" s="44"/>
      <c r="M52" s="44"/>
      <c r="N52"/>
      <c r="O52"/>
      <c r="P52"/>
      <c r="Q52"/>
      <c r="R52"/>
      <c r="S52"/>
      <c r="T52"/>
      <c r="U52"/>
      <c r="V52"/>
    </row>
    <row r="53" spans="1:22" s="35" customFormat="1" x14ac:dyDescent="0.3">
      <c r="A53" s="29" t="s">
        <v>52</v>
      </c>
      <c r="B53" s="39"/>
      <c r="C53" s="40"/>
      <c r="D53" s="39"/>
      <c r="E53" s="39"/>
      <c r="F53" s="39"/>
      <c r="G53" s="31">
        <f>+SUBTOTAL(9, G54:G57)</f>
        <v>-3288880.4000000004</v>
      </c>
      <c r="H53" s="31">
        <f t="shared" ref="H53:J53" si="20">+SUBTOTAL(9, H54:H57)</f>
        <v>0</v>
      </c>
      <c r="I53" s="31">
        <f t="shared" si="20"/>
        <v>0</v>
      </c>
      <c r="J53" s="31">
        <f t="shared" si="20"/>
        <v>-3288880.4000000004</v>
      </c>
      <c r="L53"/>
      <c r="M53"/>
      <c r="N53"/>
      <c r="O53"/>
      <c r="P53"/>
      <c r="Q53"/>
      <c r="R53" s="44"/>
      <c r="S53" s="44"/>
      <c r="T53" s="44"/>
      <c r="U53" s="44"/>
      <c r="V53" s="44"/>
    </row>
    <row r="54" spans="1:22" x14ac:dyDescent="0.3">
      <c r="A54" s="26" t="s">
        <v>20</v>
      </c>
      <c r="B54" s="26" t="s">
        <v>21</v>
      </c>
      <c r="C54" s="22" t="s">
        <v>22</v>
      </c>
      <c r="D54" s="26" t="s">
        <v>34</v>
      </c>
      <c r="E54" s="26" t="s">
        <v>35</v>
      </c>
      <c r="F54" s="26" t="s">
        <v>53</v>
      </c>
      <c r="G54" s="27">
        <v>-1636853.0760000001</v>
      </c>
      <c r="H54" s="27"/>
      <c r="I54" s="27"/>
      <c r="J54" s="27">
        <f t="shared" si="14"/>
        <v>-1636853.0760000001</v>
      </c>
      <c r="L54" s="44"/>
      <c r="M54" s="44"/>
      <c r="N54" s="44"/>
      <c r="O54" s="44"/>
      <c r="P54" s="44"/>
      <c r="Q54" s="44"/>
      <c r="R54" s="44"/>
      <c r="T54" s="44"/>
      <c r="U54" s="44"/>
    </row>
    <row r="55" spans="1:22" x14ac:dyDescent="0.3">
      <c r="A55" s="26"/>
      <c r="B55" s="26"/>
      <c r="C55" s="22" t="s">
        <v>22</v>
      </c>
      <c r="D55" s="26"/>
      <c r="E55" s="26"/>
      <c r="F55" s="26" t="s">
        <v>5</v>
      </c>
      <c r="G55" s="27">
        <v>-1343347.324</v>
      </c>
      <c r="H55" s="27"/>
      <c r="I55" s="27"/>
      <c r="J55" s="27">
        <f t="shared" si="14"/>
        <v>-1343347.324</v>
      </c>
      <c r="L55" s="44"/>
      <c r="P55" s="44"/>
      <c r="Q55" s="44"/>
      <c r="R55" s="44"/>
      <c r="T55" s="44"/>
      <c r="U55" s="44"/>
    </row>
    <row r="56" spans="1:22" x14ac:dyDescent="0.3">
      <c r="A56" s="26"/>
      <c r="B56" s="26"/>
      <c r="C56" s="22" t="s">
        <v>26</v>
      </c>
      <c r="D56" s="26" t="s">
        <v>34</v>
      </c>
      <c r="E56" s="26" t="s">
        <v>35</v>
      </c>
      <c r="F56" s="26" t="s">
        <v>4</v>
      </c>
      <c r="G56" s="27">
        <v>-20000</v>
      </c>
      <c r="H56" s="27"/>
      <c r="I56" s="27"/>
      <c r="J56" s="27">
        <f t="shared" si="14"/>
        <v>-20000</v>
      </c>
      <c r="L56" s="44"/>
    </row>
    <row r="57" spans="1:22" x14ac:dyDescent="0.3">
      <c r="A57" s="26"/>
      <c r="B57" s="26"/>
      <c r="C57" s="22" t="s">
        <v>26</v>
      </c>
      <c r="D57" s="26" t="s">
        <v>17</v>
      </c>
      <c r="E57" s="26" t="s">
        <v>17</v>
      </c>
      <c r="F57" s="26" t="s">
        <v>5</v>
      </c>
      <c r="G57" s="27">
        <v>-288680</v>
      </c>
      <c r="H57" s="27"/>
      <c r="I57" s="27"/>
      <c r="J57" s="27">
        <f t="shared" si="14"/>
        <v>-288680</v>
      </c>
    </row>
    <row r="58" spans="1:22" ht="14.4" customHeight="1" x14ac:dyDescent="0.3"/>
    <row r="59" spans="1:22" ht="14.4" customHeight="1" x14ac:dyDescent="0.3">
      <c r="A59" s="45" t="s">
        <v>54</v>
      </c>
      <c r="B59" s="45"/>
      <c r="C59" s="45"/>
      <c r="D59" s="45"/>
      <c r="E59" s="45"/>
      <c r="F59" s="45"/>
      <c r="G59" s="45"/>
      <c r="H59" s="45"/>
      <c r="I59" s="45"/>
      <c r="J59" s="45"/>
    </row>
    <row r="60" spans="1:22" x14ac:dyDescent="0.3">
      <c r="A60" s="45"/>
      <c r="B60" s="45"/>
      <c r="C60" s="45"/>
      <c r="D60" s="45"/>
      <c r="E60" s="45"/>
      <c r="F60" s="45"/>
      <c r="G60" s="45"/>
      <c r="H60" s="45"/>
      <c r="I60" s="45"/>
      <c r="J60" s="45"/>
    </row>
    <row r="61" spans="1:22" x14ac:dyDescent="0.3">
      <c r="A61" s="41"/>
      <c r="B61" s="41"/>
      <c r="C61" s="41"/>
      <c r="D61" s="41"/>
      <c r="E61" s="41"/>
      <c r="F61" s="41"/>
      <c r="G61" s="41"/>
      <c r="H61" s="41"/>
      <c r="I61" s="41"/>
    </row>
  </sheetData>
  <autoFilter ref="A14:K57" xr:uid="{00000000-0001-0000-0000-000000000000}"/>
  <mergeCells count="9">
    <mergeCell ref="F2:J3"/>
    <mergeCell ref="A59:J60"/>
    <mergeCell ref="A49:B49"/>
    <mergeCell ref="A51:B51"/>
    <mergeCell ref="A17:B17"/>
    <mergeCell ref="A21:B21"/>
    <mergeCell ref="A22:B22"/>
    <mergeCell ref="A23:B23"/>
    <mergeCell ref="A30:B30"/>
  </mergeCells>
  <phoneticPr fontId="20" type="noConversion"/>
  <pageMargins left="0.70866141732283472" right="0.70866141732283472" top="0.74803149606299213" bottom="0.74803149606299213" header="0.31496062992125984" footer="0.31496062992125984"/>
  <pageSetup paperSize="9" scale="86" fitToHeight="0" orientation="landscape" r:id="rId1"/>
  <headerFooter>
    <oddFooter>Lk &amp;P &amp;N-st</oddFooter>
  </headerFooter>
  <customProperties>
    <customPr name="EpmWorksheetKeyString_GUID" r:id="rId2"/>
  </customProperties>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Lisa 3 RIA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Krista Fazijev</dc:creator>
  <cp:lastModifiedBy>Helena Siemann</cp:lastModifiedBy>
  <cp:lastPrinted>2022-12-30T15:20:37Z</cp:lastPrinted>
  <dcterms:created xsi:type="dcterms:W3CDTF">2022-12-29T15:28:09Z</dcterms:created>
  <dcterms:modified xsi:type="dcterms:W3CDTF">2023-01-27T15:37:42Z</dcterms:modified>
</cp:coreProperties>
</file>