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Eelarved\"/>
    </mc:Choice>
  </mc:AlternateContent>
  <xr:revisionPtr revIDLastSave="0" documentId="13_ncr:1_{9B774E9B-C316-4DEA-978C-3A5CEBE3FBF8}" xr6:coauthVersionLast="47" xr6:coauthVersionMax="47" xr10:uidLastSave="{00000000-0000-0000-0000-000000000000}"/>
  <bookViews>
    <workbookView xWindow="-108" yWindow="-108" windowWidth="23256" windowHeight="12576" xr2:uid="{6B2B7621-D651-4ABA-AA00-AE046CBB18D9}"/>
  </bookViews>
  <sheets>
    <sheet name="Lisa 6 RIT " sheetId="1" r:id="rId1"/>
  </sheets>
  <definedNames>
    <definedName name="_xlnm._FilterDatabase" localSheetId="0" hidden="1">'Lisa 6 RIT '!$A$12:$I$33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1" l="1"/>
  <c r="I31" i="1"/>
  <c r="G31" i="1"/>
  <c r="H6" i="1"/>
  <c r="I6" i="1"/>
  <c r="G6" i="1"/>
  <c r="I27" i="1" l="1"/>
  <c r="I28" i="1"/>
  <c r="H5" i="1"/>
  <c r="H7" i="1"/>
  <c r="H8" i="1"/>
  <c r="H9" i="1"/>
  <c r="H10" i="1"/>
  <c r="I21" i="1"/>
  <c r="I22" i="1"/>
  <c r="I23" i="1"/>
  <c r="I33" i="1"/>
  <c r="I34" i="1"/>
  <c r="I32" i="1"/>
  <c r="I26" i="1"/>
  <c r="I29" i="1"/>
  <c r="I30" i="1"/>
  <c r="I25" i="1"/>
  <c r="H24" i="1"/>
  <c r="I20" i="1"/>
  <c r="H19" i="1"/>
  <c r="H11" i="1" l="1"/>
  <c r="H18" i="1"/>
  <c r="H17" i="1" s="1"/>
  <c r="G5" i="1" l="1"/>
  <c r="G10" i="1"/>
  <c r="G9" i="1"/>
  <c r="G8" i="1"/>
  <c r="G7" i="1"/>
  <c r="G24" i="1"/>
  <c r="I19" i="1"/>
  <c r="G19" i="1"/>
  <c r="I16" i="1"/>
  <c r="I5" i="1" s="1"/>
  <c r="I9" i="1"/>
  <c r="I8" i="1"/>
  <c r="I7" i="1"/>
  <c r="G11" i="1" l="1"/>
  <c r="I24" i="1"/>
  <c r="I18" i="1" s="1"/>
  <c r="I17" i="1" s="1"/>
  <c r="G18" i="1"/>
  <c r="G17" i="1" s="1"/>
  <c r="I10" i="1"/>
  <c r="I11" i="1" s="1"/>
</calcChain>
</file>

<file path=xl/sharedStrings.xml><?xml version="1.0" encoding="utf-8"?>
<sst xmlns="http://schemas.openxmlformats.org/spreadsheetml/2006/main" count="90" uniqueCount="52">
  <si>
    <t>Riigi Info- ja Kommunikatsioonitehnoloogia Keskus</t>
  </si>
  <si>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</si>
  <si>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</si>
  <si>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</si>
  <si>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</si>
  <si>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</si>
  <si>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</si>
  <si>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</si>
  <si>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</si>
  <si>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</si>
  <si>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</si>
  <si>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</si>
  <si>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</si>
  <si>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Kinnitatud eelarve 2023</t>
  </si>
  <si>
    <t>Lõplik eelarve 2023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</si>
  <si>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</si>
  <si>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</si>
  <si>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</si>
  <si>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</si>
  <si>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</si>
  <si>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</si>
  <si>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</si>
  <si>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40</t>
  </si>
  <si>
    <t>TULEMUSVALDKOND  INFOÜHISKOND</t>
  </si>
  <si>
    <t>PROGRAMM  DIGIÜHISKOND</t>
  </si>
  <si>
    <t>INVESTEERINGUD KOKKU</t>
  </si>
  <si>
    <t>IYDA0000</t>
  </si>
  <si>
    <t>Investeeringud digiühiskonda</t>
  </si>
  <si>
    <t>20</t>
  </si>
  <si>
    <t>IN002000</t>
  </si>
  <si>
    <t>IT investeeringud</t>
  </si>
  <si>
    <t>KULUD  KOKKU</t>
  </si>
  <si>
    <t>IYDA0102</t>
  </si>
  <si>
    <t>Digiriigi alusbaasi kindlustamine</t>
  </si>
  <si>
    <t>SE000028</t>
  </si>
  <si>
    <t>Vahendid RKASile</t>
  </si>
  <si>
    <t>KÄIBEMAKS  KOKKU</t>
  </si>
  <si>
    <t>10</t>
  </si>
  <si>
    <t>* Eelarve liik: 10 - arvestuslikud vahendid, 20 - kindlaksmääratud vahendid, 32 - välistoetuste riiklik kaasfinantseerimine, 40 - välistoetustest saadavad vahendid, 41 - vahendatavad välistoetused, 43 - CO2 müügist ja moderniseerimisfondist saadavad vahendid, 44 - omatuludest saadavad vahendid, 45 - ebaregulaarsetest tuludest saadavad vahendid, 60 - mitterahalised vahendid (põhivara kulum)</t>
  </si>
  <si>
    <t>Saadud välistoetused</t>
  </si>
  <si>
    <t>2023_01</t>
  </si>
  <si>
    <t>EELARVE_ULE</t>
  </si>
  <si>
    <t>IN002080</t>
  </si>
  <si>
    <t>2022 LEA IT investeeringud</t>
  </si>
  <si>
    <t>SR070162</t>
  </si>
  <si>
    <t>Digiriigi kesksed teenused</t>
  </si>
  <si>
    <t>SR070233</t>
  </si>
  <si>
    <t>Riigimajade IKT seadmed</t>
  </si>
  <si>
    <t>Tulud kokku</t>
  </si>
  <si>
    <t>Lisa 6</t>
  </si>
  <si>
    <t>2022. a-st erak ülek vahendid MKMi 23.01.2023 KK nr 4</t>
  </si>
  <si>
    <t>ettevõtlus- ja infotehnoloogiaministri ning majandus- ja taristuministri käskkirja "Majandus- ja Kommunikatsiooniministeeriumi ja tema valitsemisala asutuste 2023. a eelarvete kinnitamine" 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</si>
</sst>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i/>
      <sz val="9"/>
      <color theme="1"/>
      <name val="Times New Roman"/>
      <family val="1"/>
      <charset val="186"/>
    </font>
    <font>
      <i/>
      <sz val="9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3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0" borderId="0" xfId="0" applyFont="1"/>
    <xf numFmtId="0" fontId="2" fillId="0" borderId="0" xfId="0" applyFont="1" applyAlignment="1">
      <alignment vertical="top" wrapText="1"/>
    </xf>
    <xf numFmtId="3" fontId="2" fillId="0" borderId="0" xfId="0" applyNumberFormat="1" applyFont="1" applyAlignment="1">
      <alignment vertical="center"/>
    </xf>
    <xf numFmtId="49" fontId="18" fillId="0" borderId="0" xfId="1" applyNumberFormat="1" applyFont="1" applyAlignment="1">
      <alignment horizontal="right" wrapText="1"/>
    </xf>
    <xf numFmtId="3" fontId="19" fillId="0" borderId="0" xfId="1" applyNumberFormat="1" applyFont="1" applyAlignment="1" applyProtection="1">
      <alignment horizontal="right"/>
      <protection hidden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4" fillId="3" borderId="1" xfId="1" applyFont="1" applyFill="1" applyBorder="1" applyAlignment="1">
      <alignment horizontal="left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P38"/>
  <sheetViews>
    <sheetView tabSelected="1" zoomScaleNormal="100" workbookViewId="0">
      <selection activeCell="F7" sqref="F7"/>
    </sheetView>
  </sheetViews>
  <sheetFormatPr defaultRowHeight="14.4" x14ac:dyDescent="0.3"/>
  <cols>
    <col min="1" max="1" width="10.6640625" customWidth="1"/>
    <col min="2" max="2" width="25.6640625" customWidth="1"/>
    <col min="3" max="3" width="7.44140625" style="1" customWidth="1"/>
    <col min="4" max="4" width="9.33203125" customWidth="1"/>
    <col min="5" max="5" width="26" customWidth="1"/>
    <col min="6" max="6" width="28.109375" customWidth="1"/>
    <col min="7" max="7" width="13.88671875" customWidth="1"/>
    <col min="8" max="8" width="16" customWidth="1"/>
    <col min="9" max="9" width="12.44140625" customWidth="1"/>
  </cols>
  <sheetData>
    <row r="1" spans="1:16" x14ac:dyDescent="0.3">
      <c r="D1" s="2"/>
      <c r="E1" s="2"/>
      <c r="I1" s="3" t="s">
        <v>49</v>
      </c>
    </row>
    <row r="2" spans="1:16" ht="14.4" customHeight="1" x14ac:dyDescent="0.3">
      <c r="E2" s="38" t="s">
        <v>51</v>
      </c>
      <c r="F2" s="38"/>
      <c r="G2" s="38"/>
      <c r="H2" s="38"/>
      <c r="I2" s="38"/>
      <c r="J2" s="4"/>
      <c r="K2" s="4"/>
      <c r="L2" s="4"/>
      <c r="M2" s="4"/>
      <c r="N2" s="4"/>
      <c r="O2" s="4"/>
      <c r="P2" s="4"/>
    </row>
    <row r="3" spans="1:16" x14ac:dyDescent="0.3">
      <c r="C3" s="4"/>
      <c r="D3" s="4"/>
      <c r="E3" s="38"/>
      <c r="F3" s="38"/>
      <c r="G3" s="38"/>
      <c r="H3" s="38"/>
      <c r="I3" s="38"/>
    </row>
    <row r="4" spans="1:16" x14ac:dyDescent="0.3">
      <c r="A4" s="5" t="s">
        <v>0</v>
      </c>
    </row>
    <row r="5" spans="1:16" x14ac:dyDescent="0.3">
      <c r="A5" s="5"/>
      <c r="F5" s="6" t="s">
        <v>1</v>
      </c>
      <c r="G5" s="9">
        <f>+SUBTOTAL(9, G16)</f>
        <v>11971603.000010001</v>
      </c>
      <c r="H5" s="9">
        <f>+SUBTOTAL(9, H16)</f>
        <v>0</v>
      </c>
      <c r="I5" s="35">
        <f>+SUBTOTAL(9, I16)</f>
        <v>11971603.000010001</v>
      </c>
    </row>
    <row r="6" spans="1:16" x14ac:dyDescent="0.3">
      <c r="A6" s="5"/>
      <c r="F6" s="36" t="s">
        <v>48</v>
      </c>
      <c r="G6" s="37">
        <f>SUM(G5)</f>
        <v>11971603.000010001</v>
      </c>
      <c r="H6" s="37">
        <f t="shared" ref="H6:I6" si="0">SUM(H5)</f>
        <v>0</v>
      </c>
      <c r="I6" s="37">
        <f t="shared" si="0"/>
        <v>11971603.000010001</v>
      </c>
    </row>
    <row r="7" spans="1:16" x14ac:dyDescent="0.3">
      <c r="A7" s="8"/>
      <c r="F7" s="6" t="s">
        <v>2</v>
      </c>
      <c r="G7" s="9">
        <f>SUMIF($F$20:$F$30,"Investeeringud*",G$20:G$30)</f>
        <v>-6265333</v>
      </c>
      <c r="H7" s="9">
        <f>SUMIF($F$20:$F$30,"Investeeringud*",H$20:H$30)</f>
        <v>-5324548.9999899995</v>
      </c>
      <c r="I7" s="9">
        <f>SUMIF($F$20:$F$30,"Investeeringud*",I$20:I$30)</f>
        <v>-11589881.999989999</v>
      </c>
    </row>
    <row r="8" spans="1:16" x14ac:dyDescent="0.3">
      <c r="A8" s="8"/>
      <c r="F8" s="10" t="s">
        <v>3</v>
      </c>
      <c r="G8" s="9">
        <f>SUMIF($F$20:$F$30,"Kulud*",G$20:G$30)</f>
        <v>-18169687.059999999</v>
      </c>
      <c r="H8" s="9">
        <f>SUMIF($F$20:$F$30,"Kulud*",H$20:H$30)</f>
        <v>-286522.99999999977</v>
      </c>
      <c r="I8" s="9">
        <f>SUMIF($F$20:$F$30,"Kulud*",I$20:I$30)</f>
        <v>-18456210.059999999</v>
      </c>
    </row>
    <row r="9" spans="1:16" x14ac:dyDescent="0.3">
      <c r="A9" s="8"/>
      <c r="F9" s="11" t="s">
        <v>4</v>
      </c>
      <c r="G9" s="9">
        <f>SUMIF($F$20:$F$30,"Põhivara kulum*",G$20:G$30)</f>
        <v>-3057130.2759999996</v>
      </c>
      <c r="H9" s="9">
        <f>SUMIF($F$20:$F$30,"Põhivara kulum*",H$20:H$30)</f>
        <v>0</v>
      </c>
      <c r="I9" s="9">
        <f>SUMIF($F$20:$F$30,"Põhivara kulum*",I$20:I$30)</f>
        <v>-3057130.2759999996</v>
      </c>
    </row>
    <row r="10" spans="1:16" x14ac:dyDescent="0.3">
      <c r="A10" s="8"/>
      <c r="F10" s="11" t="s">
        <v>5</v>
      </c>
      <c r="G10" s="9">
        <f>+SUBTOTAL(9, G32:G34)</f>
        <v>-3529102.9939999999</v>
      </c>
      <c r="H10" s="9">
        <f>+SUBTOTAL(9, H32:H34)</f>
        <v>0</v>
      </c>
      <c r="I10" s="9">
        <f>+SUBTOTAL(9, I32:I34)</f>
        <v>-3529102.9939999999</v>
      </c>
    </row>
    <row r="11" spans="1:16" x14ac:dyDescent="0.3">
      <c r="A11" s="8"/>
      <c r="F11" s="12" t="s">
        <v>6</v>
      </c>
      <c r="G11" s="13">
        <f>SUM(G7:G10)</f>
        <v>-31021253.329999998</v>
      </c>
      <c r="H11" s="13">
        <f>SUM(H7:H10)</f>
        <v>-5611071.9999899995</v>
      </c>
      <c r="I11" s="13">
        <f>SUM(I7:I10)</f>
        <v>-36632325.32999</v>
      </c>
    </row>
    <row r="12" spans="1:16" ht="61.2" customHeight="1" x14ac:dyDescent="0.3">
      <c r="A12" s="14" t="s">
        <v>7</v>
      </c>
      <c r="B12" s="14" t="s">
        <v>8</v>
      </c>
      <c r="C12" s="15" t="s">
        <v>9</v>
      </c>
      <c r="D12" s="14" t="s">
        <v>10</v>
      </c>
      <c r="E12" s="14" t="s">
        <v>11</v>
      </c>
      <c r="F12" s="14" t="s">
        <v>12</v>
      </c>
      <c r="G12" s="14" t="s">
        <v>13</v>
      </c>
      <c r="H12" s="14" t="s">
        <v>50</v>
      </c>
      <c r="I12" s="14" t="s">
        <v>14</v>
      </c>
    </row>
    <row r="13" spans="1:16" ht="15" customHeight="1" x14ac:dyDescent="0.3">
      <c r="A13" s="16"/>
      <c r="B13" s="16"/>
      <c r="C13" s="17"/>
      <c r="D13" s="18"/>
      <c r="E13" s="19"/>
      <c r="F13" s="20" t="s">
        <v>15</v>
      </c>
      <c r="G13" s="21" t="s">
        <v>16</v>
      </c>
      <c r="H13" s="21" t="s">
        <v>41</v>
      </c>
      <c r="I13" s="18"/>
    </row>
    <row r="14" spans="1:16" ht="15" customHeight="1" x14ac:dyDescent="0.3">
      <c r="A14" s="18" t="s">
        <v>17</v>
      </c>
      <c r="B14" s="18" t="s">
        <v>17</v>
      </c>
      <c r="C14" s="22" t="s">
        <v>17</v>
      </c>
      <c r="D14" s="18"/>
      <c r="E14" s="19"/>
      <c r="F14" s="20" t="s">
        <v>18</v>
      </c>
      <c r="G14" s="23">
        <v>2023</v>
      </c>
      <c r="H14" s="23" t="s">
        <v>40</v>
      </c>
      <c r="I14" s="18"/>
    </row>
    <row r="15" spans="1:16" x14ac:dyDescent="0.3">
      <c r="A15" s="40" t="s">
        <v>19</v>
      </c>
      <c r="B15" s="41"/>
      <c r="C15" s="24"/>
      <c r="D15" s="25"/>
      <c r="E15" s="25"/>
      <c r="F15" s="25"/>
      <c r="G15" s="26"/>
      <c r="H15" s="26"/>
      <c r="I15" s="26"/>
    </row>
    <row r="16" spans="1:16" x14ac:dyDescent="0.3">
      <c r="A16" s="27" t="s">
        <v>20</v>
      </c>
      <c r="B16" s="27" t="s">
        <v>21</v>
      </c>
      <c r="C16" s="23" t="s">
        <v>22</v>
      </c>
      <c r="D16" s="27"/>
      <c r="E16" s="27"/>
      <c r="F16" s="27" t="s">
        <v>39</v>
      </c>
      <c r="G16" s="7">
        <v>11971603.000010001</v>
      </c>
      <c r="H16" s="7"/>
      <c r="I16" s="28">
        <f>SUM(G16:G16)</f>
        <v>11971603.000010001</v>
      </c>
    </row>
    <row r="17" spans="1:9" x14ac:dyDescent="0.3">
      <c r="A17" s="40" t="s">
        <v>23</v>
      </c>
      <c r="B17" s="41"/>
      <c r="C17" s="24"/>
      <c r="D17" s="25"/>
      <c r="E17" s="25"/>
      <c r="F17" s="25"/>
      <c r="G17" s="26">
        <f>+SUBTOTAL(9, G18:G30)</f>
        <v>-27492150.335999999</v>
      </c>
      <c r="H17" s="26">
        <f>+SUBTOTAL(9, H18:H30)</f>
        <v>-5611071.9999899995</v>
      </c>
      <c r="I17" s="26">
        <f>+SUBTOTAL(9, I18:I30)</f>
        <v>-33103222.335990001</v>
      </c>
    </row>
    <row r="18" spans="1:9" x14ac:dyDescent="0.3">
      <c r="A18" s="40" t="s">
        <v>24</v>
      </c>
      <c r="B18" s="41"/>
      <c r="C18" s="29"/>
      <c r="D18" s="25"/>
      <c r="E18" s="25"/>
      <c r="F18" s="25"/>
      <c r="G18" s="26">
        <f>+SUBTOTAL(9, G19:G30)</f>
        <v>-27492150.335999999</v>
      </c>
      <c r="H18" s="26">
        <f>+SUBTOTAL(9, H19:H30)</f>
        <v>-5611071.9999899995</v>
      </c>
      <c r="I18" s="26">
        <f>+SUBTOTAL(9, I19:I30)</f>
        <v>-33103222.335990001</v>
      </c>
    </row>
    <row r="19" spans="1:9" x14ac:dyDescent="0.3">
      <c r="A19" s="42" t="s">
        <v>25</v>
      </c>
      <c r="B19" s="42"/>
      <c r="C19" s="29"/>
      <c r="D19" s="25"/>
      <c r="E19" s="25"/>
      <c r="F19" s="25"/>
      <c r="G19" s="26">
        <f>+SUBTOTAL(9, G20:G23)</f>
        <v>-6265333</v>
      </c>
      <c r="H19" s="26">
        <f>+SUBTOTAL(9, H20:H23)</f>
        <v>-5324548.9999899995</v>
      </c>
      <c r="I19" s="26">
        <f>+SUBTOTAL(9, I20:I23)</f>
        <v>-11589881.999989999</v>
      </c>
    </row>
    <row r="20" spans="1:9" x14ac:dyDescent="0.3">
      <c r="A20" s="27" t="s">
        <v>26</v>
      </c>
      <c r="B20" s="27" t="s">
        <v>27</v>
      </c>
      <c r="C20" s="23" t="s">
        <v>28</v>
      </c>
      <c r="D20" s="27" t="s">
        <v>29</v>
      </c>
      <c r="E20" s="27" t="s">
        <v>30</v>
      </c>
      <c r="F20" s="27" t="s">
        <v>2</v>
      </c>
      <c r="G20" s="28">
        <v>-57000</v>
      </c>
      <c r="H20" s="28"/>
      <c r="I20" s="28">
        <f>SUM(G20:H20)</f>
        <v>-57000</v>
      </c>
    </row>
    <row r="21" spans="1:9" x14ac:dyDescent="0.3">
      <c r="A21" s="18"/>
      <c r="B21" s="18"/>
      <c r="C21" s="23" t="s">
        <v>28</v>
      </c>
      <c r="D21" s="27" t="s">
        <v>29</v>
      </c>
      <c r="E21" s="27" t="s">
        <v>30</v>
      </c>
      <c r="F21" s="27" t="s">
        <v>2</v>
      </c>
      <c r="G21" s="28">
        <v>0</v>
      </c>
      <c r="H21" s="28">
        <v>-531928</v>
      </c>
      <c r="I21" s="28">
        <f t="shared" ref="I21:I23" si="1">SUM(G21:H21)</f>
        <v>-531928</v>
      </c>
    </row>
    <row r="22" spans="1:9" x14ac:dyDescent="0.3">
      <c r="A22" s="27"/>
      <c r="B22" s="27"/>
      <c r="C22" s="23" t="s">
        <v>28</v>
      </c>
      <c r="D22" s="27" t="s">
        <v>42</v>
      </c>
      <c r="E22" s="27" t="s">
        <v>43</v>
      </c>
      <c r="F22" s="27" t="s">
        <v>2</v>
      </c>
      <c r="G22" s="28">
        <v>0</v>
      </c>
      <c r="H22" s="28">
        <v>-4792620.9999899995</v>
      </c>
      <c r="I22" s="28">
        <f t="shared" si="1"/>
        <v>-4792620.9999899995</v>
      </c>
    </row>
    <row r="23" spans="1:9" x14ac:dyDescent="0.3">
      <c r="A23" s="27"/>
      <c r="B23" s="27"/>
      <c r="C23" s="23" t="s">
        <v>22</v>
      </c>
      <c r="D23" s="27" t="s">
        <v>29</v>
      </c>
      <c r="E23" s="27" t="s">
        <v>30</v>
      </c>
      <c r="F23" s="27" t="s">
        <v>2</v>
      </c>
      <c r="G23" s="28">
        <v>-6208333</v>
      </c>
      <c r="H23" s="28"/>
      <c r="I23" s="28">
        <f t="shared" si="1"/>
        <v>-6208333</v>
      </c>
    </row>
    <row r="24" spans="1:9" x14ac:dyDescent="0.3">
      <c r="A24" s="42" t="s">
        <v>31</v>
      </c>
      <c r="B24" s="42"/>
      <c r="C24" s="29"/>
      <c r="D24" s="25"/>
      <c r="E24" s="25"/>
      <c r="F24" s="25"/>
      <c r="G24" s="26">
        <f>+SUBTOTAL(9, G25:G30)</f>
        <v>-21226817.335999999</v>
      </c>
      <c r="H24" s="26">
        <f>+SUBTOTAL(9, H25:H30)</f>
        <v>-286522.99999999977</v>
      </c>
      <c r="I24" s="26">
        <f>+SUBTOTAL(9, I25:I30)</f>
        <v>-21513340.335999999</v>
      </c>
    </row>
    <row r="25" spans="1:9" x14ac:dyDescent="0.3">
      <c r="A25" s="27" t="s">
        <v>32</v>
      </c>
      <c r="B25" s="27" t="s">
        <v>33</v>
      </c>
      <c r="C25" s="23" t="s">
        <v>28</v>
      </c>
      <c r="D25" s="27" t="s">
        <v>17</v>
      </c>
      <c r="E25" s="27" t="s">
        <v>17</v>
      </c>
      <c r="F25" s="27" t="s">
        <v>3</v>
      </c>
      <c r="G25" s="28">
        <v>-11831615.219999999</v>
      </c>
      <c r="H25" s="28"/>
      <c r="I25" s="28">
        <f>SUM(G25:H25)</f>
        <v>-11831615.219999999</v>
      </c>
    </row>
    <row r="26" spans="1:9" x14ac:dyDescent="0.3">
      <c r="A26" s="27"/>
      <c r="B26" s="27"/>
      <c r="C26" s="23" t="s">
        <v>28</v>
      </c>
      <c r="D26" s="27" t="s">
        <v>34</v>
      </c>
      <c r="E26" s="27" t="s">
        <v>35</v>
      </c>
      <c r="F26" s="27" t="s">
        <v>3</v>
      </c>
      <c r="G26" s="28">
        <v>-574801.84</v>
      </c>
      <c r="H26" s="28"/>
      <c r="I26" s="28">
        <f t="shared" ref="I26:I30" si="2">SUM(G26:H26)</f>
        <v>-574801.84</v>
      </c>
    </row>
    <row r="27" spans="1:9" x14ac:dyDescent="0.3">
      <c r="A27" s="27"/>
      <c r="B27" s="27"/>
      <c r="C27" s="23" t="s">
        <v>28</v>
      </c>
      <c r="D27" s="27" t="s">
        <v>44</v>
      </c>
      <c r="E27" s="27" t="s">
        <v>45</v>
      </c>
      <c r="F27" s="27" t="s">
        <v>3</v>
      </c>
      <c r="G27" s="28">
        <v>0</v>
      </c>
      <c r="H27" s="28">
        <v>-247522.99999999977</v>
      </c>
      <c r="I27" s="28">
        <f t="shared" si="2"/>
        <v>-247522.99999999977</v>
      </c>
    </row>
    <row r="28" spans="1:9" x14ac:dyDescent="0.3">
      <c r="A28" s="27"/>
      <c r="B28" s="27"/>
      <c r="C28" s="23" t="s">
        <v>28</v>
      </c>
      <c r="D28" s="27" t="s">
        <v>46</v>
      </c>
      <c r="E28" s="27" t="s">
        <v>47</v>
      </c>
      <c r="F28" s="27" t="s">
        <v>3</v>
      </c>
      <c r="G28" s="28">
        <v>0</v>
      </c>
      <c r="H28" s="28">
        <v>-39000</v>
      </c>
      <c r="I28" s="28">
        <f t="shared" si="2"/>
        <v>-39000</v>
      </c>
    </row>
    <row r="29" spans="1:9" x14ac:dyDescent="0.3">
      <c r="A29" s="27"/>
      <c r="B29" s="27"/>
      <c r="C29" s="23" t="s">
        <v>22</v>
      </c>
      <c r="D29" s="27"/>
      <c r="E29" s="27"/>
      <c r="F29" s="27" t="s">
        <v>3</v>
      </c>
      <c r="G29" s="28">
        <v>-5763270</v>
      </c>
      <c r="H29" s="28"/>
      <c r="I29" s="28">
        <f t="shared" si="2"/>
        <v>-5763270</v>
      </c>
    </row>
    <row r="30" spans="1:9" x14ac:dyDescent="0.3">
      <c r="A30" s="27"/>
      <c r="B30" s="27"/>
      <c r="C30" s="23">
        <v>60</v>
      </c>
      <c r="D30" s="27" t="s">
        <v>17</v>
      </c>
      <c r="E30" s="27"/>
      <c r="F30" s="27" t="s">
        <v>4</v>
      </c>
      <c r="G30" s="28">
        <v>-3057130.2759999996</v>
      </c>
      <c r="H30" s="28"/>
      <c r="I30" s="28">
        <f t="shared" si="2"/>
        <v>-3057130.2759999996</v>
      </c>
    </row>
    <row r="31" spans="1:9" s="33" customFormat="1" x14ac:dyDescent="0.3">
      <c r="A31" s="24" t="s">
        <v>36</v>
      </c>
      <c r="B31" s="31"/>
      <c r="C31" s="32"/>
      <c r="D31" s="31"/>
      <c r="E31" s="31"/>
      <c r="F31" s="31"/>
      <c r="G31" s="26">
        <f>+SUBTOTAL(9, G32:G34)</f>
        <v>-3529102.9939999999</v>
      </c>
      <c r="H31" s="26">
        <f t="shared" ref="H31:I31" si="3">+SUBTOTAL(9, H32:H34)</f>
        <v>0</v>
      </c>
      <c r="I31" s="26">
        <f t="shared" si="3"/>
        <v>-3529102.9939999999</v>
      </c>
    </row>
    <row r="32" spans="1:9" x14ac:dyDescent="0.3">
      <c r="A32" s="27" t="s">
        <v>20</v>
      </c>
      <c r="B32" s="27" t="s">
        <v>21</v>
      </c>
      <c r="C32" s="23" t="s">
        <v>37</v>
      </c>
      <c r="D32" s="27" t="s">
        <v>29</v>
      </c>
      <c r="E32" s="27" t="s">
        <v>30</v>
      </c>
      <c r="F32" s="27" t="s">
        <v>2</v>
      </c>
      <c r="G32" s="7">
        <v>-1253066.6000000001</v>
      </c>
      <c r="H32" s="7"/>
      <c r="I32" s="7">
        <f>SUM(G32:H32)</f>
        <v>-1253066.6000000001</v>
      </c>
    </row>
    <row r="33" spans="1:9" x14ac:dyDescent="0.3">
      <c r="A33" s="27"/>
      <c r="B33" s="27"/>
      <c r="C33" s="23" t="s">
        <v>37</v>
      </c>
      <c r="D33" s="27" t="s">
        <v>34</v>
      </c>
      <c r="E33" s="27" t="s">
        <v>35</v>
      </c>
      <c r="F33" s="30" t="s">
        <v>3</v>
      </c>
      <c r="G33" s="7">
        <v>-114960.368</v>
      </c>
      <c r="H33" s="7"/>
      <c r="I33" s="7">
        <f t="shared" ref="I33:I34" si="4">SUM(G33:H33)</f>
        <v>-114960.368</v>
      </c>
    </row>
    <row r="34" spans="1:9" x14ac:dyDescent="0.3">
      <c r="A34" s="27"/>
      <c r="B34" s="27"/>
      <c r="C34" s="23" t="s">
        <v>37</v>
      </c>
      <c r="D34" s="27"/>
      <c r="E34" s="27"/>
      <c r="F34" s="30" t="s">
        <v>3</v>
      </c>
      <c r="G34" s="7">
        <v>-2161076.0260000001</v>
      </c>
      <c r="H34" s="7"/>
      <c r="I34" s="7">
        <f t="shared" si="4"/>
        <v>-2161076.0260000001</v>
      </c>
    </row>
    <row r="35" spans="1:9" ht="14.4" customHeight="1" x14ac:dyDescent="0.3"/>
    <row r="36" spans="1:9" ht="16.95" customHeight="1" x14ac:dyDescent="0.3">
      <c r="A36" s="39" t="s">
        <v>38</v>
      </c>
      <c r="B36" s="39"/>
      <c r="C36" s="39"/>
      <c r="D36" s="39"/>
      <c r="E36" s="39"/>
      <c r="F36" s="39"/>
      <c r="G36" s="39"/>
      <c r="H36" s="39"/>
      <c r="I36" s="39"/>
    </row>
    <row r="37" spans="1:9" ht="18.600000000000001" customHeight="1" x14ac:dyDescent="0.3">
      <c r="A37" s="39"/>
      <c r="B37" s="39"/>
      <c r="C37" s="39"/>
      <c r="D37" s="39"/>
      <c r="E37" s="39"/>
      <c r="F37" s="39"/>
      <c r="G37" s="39"/>
      <c r="H37" s="39"/>
      <c r="I37" s="39"/>
    </row>
    <row r="38" spans="1:9" x14ac:dyDescent="0.3">
      <c r="A38" s="34"/>
      <c r="B38" s="34"/>
      <c r="C38" s="34"/>
      <c r="D38" s="34"/>
      <c r="E38" s="34"/>
      <c r="F38" s="34"/>
      <c r="G38" s="34"/>
      <c r="H38" s="34"/>
    </row>
  </sheetData>
  <mergeCells count="7">
    <mergeCell ref="E2:I3"/>
    <mergeCell ref="A36:I37"/>
    <mergeCell ref="A15:B15"/>
    <mergeCell ref="A17:B17"/>
    <mergeCell ref="A18:B18"/>
    <mergeCell ref="A19:B19"/>
    <mergeCell ref="A24:B24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8" fitToHeight="0" orientation="landscape" r:id="rId1"/>
  <headerFooter>
    <oddFooter>Lk &amp;P &amp;N-st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 RIT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2022-12-30T15:22:44Z</cp:lastPrinted>
  <dcterms:created xsi:type="dcterms:W3CDTF">2022-12-27T12:48:44Z</dcterms:created>
  <dcterms:modified xsi:type="dcterms:W3CDTF">2023-01-27T15:41:22Z</dcterms:modified>
</cp:coreProperties>
</file>