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elarveosakond\oma\Eelarve\2023 ea seadus\Eelarved\"/>
    </mc:Choice>
  </mc:AlternateContent>
  <xr:revisionPtr revIDLastSave="0" documentId="13_ncr:1_{604A4848-850B-4DCD-9C0F-66830493C1B4}" xr6:coauthVersionLast="47" xr6:coauthVersionMax="47" xr10:uidLastSave="{00000000-0000-0000-0000-000000000000}"/>
  <bookViews>
    <workbookView xWindow="-108" yWindow="-108" windowWidth="23256" windowHeight="12576" xr2:uid="{E6C8ACCF-4122-4EEB-9111-5DFB8A915D6D}"/>
  </bookViews>
  <sheets>
    <sheet name="Lisa 2 TRAM" sheetId="1" r:id="rId1"/>
  </sheets>
  <definedNames>
    <definedName name="_xlnm._FilterDatabase" localSheetId="0" hidden="1">'Lisa 2 TRAM'!$A$13:$I$110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1" l="1"/>
  <c r="I41" i="1"/>
  <c r="H6" i="1"/>
  <c r="H7" i="1" s="1"/>
  <c r="H8" i="1"/>
  <c r="H9" i="1"/>
  <c r="H10" i="1"/>
  <c r="H11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85" i="1"/>
  <c r="H84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62" i="1"/>
  <c r="H61" i="1"/>
  <c r="H35" i="1" s="1"/>
  <c r="I38" i="1"/>
  <c r="I39" i="1"/>
  <c r="I40" i="1"/>
  <c r="I42" i="1"/>
  <c r="I43" i="1"/>
  <c r="I44" i="1"/>
  <c r="I45" i="1"/>
  <c r="I46" i="1"/>
  <c r="I47" i="1"/>
  <c r="I49" i="1"/>
  <c r="I50" i="1"/>
  <c r="I51" i="1"/>
  <c r="I52" i="1"/>
  <c r="I53" i="1"/>
  <c r="I54" i="1"/>
  <c r="I55" i="1"/>
  <c r="I56" i="1"/>
  <c r="I57" i="1"/>
  <c r="I58" i="1"/>
  <c r="I59" i="1"/>
  <c r="I60" i="1"/>
  <c r="I37" i="1"/>
  <c r="H36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17" i="1"/>
  <c r="H16" i="1"/>
  <c r="G84" i="1"/>
  <c r="G61" i="1"/>
  <c r="G35" i="1" s="1"/>
  <c r="G36" i="1"/>
  <c r="G16" i="1"/>
  <c r="G11" i="1"/>
  <c r="G10" i="1"/>
  <c r="G9" i="1"/>
  <c r="G8" i="1"/>
  <c r="G6" i="1"/>
  <c r="G7" i="1" s="1"/>
  <c r="H12" i="1" l="1"/>
  <c r="H34" i="1"/>
  <c r="I9" i="1"/>
  <c r="I10" i="1"/>
  <c r="I8" i="1"/>
  <c r="I36" i="1"/>
  <c r="I84" i="1"/>
  <c r="I61" i="1"/>
  <c r="I35" i="1" s="1"/>
  <c r="G12" i="1"/>
  <c r="I11" i="1"/>
  <c r="I6" i="1"/>
  <c r="I7" i="1" s="1"/>
  <c r="I16" i="1"/>
  <c r="G34" i="1"/>
  <c r="I34" i="1" l="1"/>
  <c r="I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tc={52834184-FA38-46EA-933B-D2542607DBBF}</author>
    <author>tc={435C051D-B6C7-4AD6-A8B1-6F511FAFA68F}</author>
  </authors>
  <commentList>
    <comment ref="G25" authorId="0" shapeId="0" xr:uid="{52834184-FA38-46EA-933B-D2542607DBB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Tulud materiaalsete varade müügist konto 3827</t>
      </text>
    </comment>
    <comment ref="G32" authorId="1" shapeId="0" xr:uid="{435C051D-B6C7-4AD6-A8B1-6F511FAFA68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Tulud kultuuri- ja kunstialasest tegevusest konto 3221</t>
      </text>
    </comment>
  </commentList>
</comments>
</file>

<file path=xl/sharedStrings.xml><?xml version="1.0" encoding="utf-8"?>
<sst xmlns="http://schemas.openxmlformats.org/spreadsheetml/2006/main" count="356" uniqueCount="117">
  <si>
    <t>Lisa 2</t>
  </si>
  <si>
    <t>Transpordiamet</t>
  </si>
  <si>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</si>
  <si>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</si>
  <si>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</si>
  <si>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</si>
  <si>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</si>
  <si>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</si>
  <si>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</si>
  <si>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</si>
  <si>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</si>
  <si>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</si>
  <si>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</si>
  <si>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</si>
  <si>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</si>
  <si>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Kinnitatud eelarve 2023</t>
  </si>
  <si>
    <t>Lõplik eelarve 2023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</si>
  <si>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</si>
  <si>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</si>
  <si>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</si>
  <si>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</si>
  <si>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</si>
  <si>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</si>
  <si>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</si>
  <si>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</si>
  <si>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>Laevakinnistusraamatu toimingute riigilõiv</t>
  </si>
  <si>
    <t xml:space="preserve">Liiklusregistri toimingute riigilõiv </t>
  </si>
  <si>
    <t>Bussiveo liiniloa väljastamise riigilõiv</t>
  </si>
  <si>
    <t>Lennunduse valdkonna toimingute riigilõiv</t>
  </si>
  <si>
    <t>Raudteeseaduse alusel teostatavate toimingute riigilõiv</t>
  </si>
  <si>
    <t>Veetranspordi valdkonna toimingute riigilõiv</t>
  </si>
  <si>
    <t>Kasutamisõiguse tasu (karjääride kasutusvaldused)</t>
  </si>
  <si>
    <t>Veeteetasu</t>
  </si>
  <si>
    <t>Teekasutustasu</t>
  </si>
  <si>
    <t>Üür ja rent</t>
  </si>
  <si>
    <t>Kasum/kahjum varude ja põhivara müügist</t>
  </si>
  <si>
    <t>Võlalt arvestatud intressitulu (va finantstulu)</t>
  </si>
  <si>
    <t>Trahvid, sunniraha ja menetluskulude hüvitised</t>
  </si>
  <si>
    <t>40</t>
  </si>
  <si>
    <t>Saadud välistoetused</t>
  </si>
  <si>
    <t>44</t>
  </si>
  <si>
    <t xml:space="preserve">Omatulud transpordi- ja sidealasest tegevusest </t>
  </si>
  <si>
    <t>Tulud Maanteemuuseumi tegevusest</t>
  </si>
  <si>
    <t>45</t>
  </si>
  <si>
    <t>Muud tulud - leppetrahvid ja kindlustushüvitised</t>
  </si>
  <si>
    <t>TULEMUSVALDKOND  TRANSPORT</t>
  </si>
  <si>
    <t>PROGRAMM  TRANSPORDI  KONKURENTSIVÕIME  JA  LIIKUVUS</t>
  </si>
  <si>
    <t>INVESTEERINGUD  KOKKU</t>
  </si>
  <si>
    <t>TRTR0000</t>
  </si>
  <si>
    <t>Investeeringud transporti</t>
  </si>
  <si>
    <t>20</t>
  </si>
  <si>
    <t>IN001000</t>
  </si>
  <si>
    <t>Inventar</t>
  </si>
  <si>
    <t>IN002000</t>
  </si>
  <si>
    <t>IT investeeringud</t>
  </si>
  <si>
    <t>IN005000</t>
  </si>
  <si>
    <t>Muud investeeringud</t>
  </si>
  <si>
    <t>IN070054</t>
  </si>
  <si>
    <t>VA Rohuküla tootmisbaasi uuendamine</t>
  </si>
  <si>
    <t>IN070098</t>
  </si>
  <si>
    <t>Rohuküla sadama kai taastamine</t>
  </si>
  <si>
    <t>IN070194</t>
  </si>
  <si>
    <t>Veeteede süvendamine</t>
  </si>
  <si>
    <t>IN070433</t>
  </si>
  <si>
    <t>Riigimaanteede remondi koondprojekt</t>
  </si>
  <si>
    <t>IN070442</t>
  </si>
  <si>
    <t>Tuletornid</t>
  </si>
  <si>
    <t>IN070968</t>
  </si>
  <si>
    <t>Transpordiameti hoonete renoveerimine</t>
  </si>
  <si>
    <t>IN070969</t>
  </si>
  <si>
    <t>Maade soetamine</t>
  </si>
  <si>
    <t>IN003000</t>
  </si>
  <si>
    <t>Transpordivahendid</t>
  </si>
  <si>
    <t>IN070024</t>
  </si>
  <si>
    <t>E265 Tallinna ringtee II etapp</t>
  </si>
  <si>
    <t>IN070051</t>
  </si>
  <si>
    <t>Rail Baltic arendus</t>
  </si>
  <si>
    <t>IN070977</t>
  </si>
  <si>
    <t>Pärnu-Uulu 2+2 tee</t>
  </si>
  <si>
    <t>IN070978</t>
  </si>
  <si>
    <t>Sauga-Pärnu 2+2 tee</t>
  </si>
  <si>
    <t>IN070989</t>
  </si>
  <si>
    <t>Neanurme-Pikknurme 2+1 tee</t>
  </si>
  <si>
    <t>IN070991</t>
  </si>
  <si>
    <t>Libatse-Nurme 2+2 tee</t>
  </si>
  <si>
    <t>Investeeringud (5. parvlaeva soetamine)</t>
  </si>
  <si>
    <t>43</t>
  </si>
  <si>
    <t>IN003035</t>
  </si>
  <si>
    <t>Vähese heitega transport CO2 tulust</t>
  </si>
  <si>
    <t>KULUD KOKKU</t>
  </si>
  <si>
    <t>TRTR0302</t>
  </si>
  <si>
    <t>Veetransporditaristu arendamine ja korrashoid</t>
  </si>
  <si>
    <t>SE070003</t>
  </si>
  <si>
    <t>Talvine navigatsioon</t>
  </si>
  <si>
    <t>SE000035</t>
  </si>
  <si>
    <t>CO2 kvooditulust rahastatavad projektid</t>
  </si>
  <si>
    <t>Kulud (5. parvlaeva soetamine)</t>
  </si>
  <si>
    <t>60</t>
  </si>
  <si>
    <t>TRTR0304</t>
  </si>
  <si>
    <t>Maaneetransporditaristu arendamine ja korrashoid</t>
  </si>
  <si>
    <t>SE000028</t>
  </si>
  <si>
    <t>Vahendid RKASile</t>
  </si>
  <si>
    <t>TRTR0306</t>
  </si>
  <si>
    <t>Ohutu ja säästlik transpordisüsteem</t>
  </si>
  <si>
    <t>TRTR0401</t>
  </si>
  <si>
    <t>Liikuvusteenuse arendamine ja soodustamine</t>
  </si>
  <si>
    <t>Kulud (sh toetused ühistranspordile)</t>
  </si>
  <si>
    <t>KÄIBEMAKS  KOKKU</t>
  </si>
  <si>
    <t>* Eelarve liik: 10 - arvestuslikud vahendid, 20 - kindlaksmääratud vahendid, 32 - välistoetuste riiklik kaasfinantseerimine, 40 - välistoetustest saadavad vahendid, 41 - vahendatavad välistoetused, 43 - CO2 müügist ja moderniseerimisfondist saadavad vahendid, 44 - omatuludest saadavad vahendid, 45 - ebaregulaarsetest tuludest saadavad vahendid, 60 - mitterahalised vahendid (põhivara kulum)</t>
  </si>
  <si>
    <t>EELARVE_ULE</t>
  </si>
  <si>
    <t>2023_01</t>
  </si>
  <si>
    <t>IN070057</t>
  </si>
  <si>
    <t>Kose-Mäo neljarealiseks ehitamine</t>
  </si>
  <si>
    <t>SR070173</t>
  </si>
  <si>
    <t>Keri tuletorni I etapi rek</t>
  </si>
  <si>
    <t>2022. a-st erak ülek vahendid MKMi 23.01.2023 KK nr 4</t>
  </si>
  <si>
    <t>ettevõtlus- ja infotehnoloogiaministri ning majandus- ja taristuministri käskkirja "Majandus- ja Kommunikatsiooniministeeriumi ja tema valitsemisala asutuste 2023. a eelarvete kinnitamine" 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</si>
</sst>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6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3" fillId="0" borderId="0" xfId="0" applyFont="1"/>
    <xf numFmtId="0" fontId="0" fillId="0" borderId="0" xfId="0" applyAlignment="1">
      <alignment horizontal="center"/>
    </xf>
    <xf numFmtId="3" fontId="5" fillId="0" borderId="0" xfId="1" applyNumberFormat="1" applyFont="1" applyAlignment="1">
      <alignment horizontal="right" wrapText="1"/>
    </xf>
    <xf numFmtId="3" fontId="6" fillId="0" borderId="0" xfId="1" applyNumberFormat="1" applyFont="1" applyAlignment="1" applyProtection="1">
      <alignment horizontal="right"/>
      <protection hidden="1"/>
    </xf>
    <xf numFmtId="3" fontId="7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/>
    </xf>
    <xf numFmtId="3" fontId="8" fillId="0" borderId="0" xfId="1" applyNumberFormat="1" applyFont="1" applyAlignment="1">
      <alignment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4" fontId="9" fillId="3" borderId="1" xfId="2" applyNumberFormat="1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/>
    </xf>
    <xf numFmtId="0" fontId="11" fillId="2" borderId="1" xfId="2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/>
    <xf numFmtId="0" fontId="14" fillId="0" borderId="1" xfId="2" applyFont="1" applyBorder="1" applyAlignment="1">
      <alignment horizontal="left"/>
    </xf>
    <xf numFmtId="3" fontId="15" fillId="0" borderId="1" xfId="2" applyNumberFormat="1" applyFont="1" applyBorder="1" applyAlignment="1">
      <alignment horizontal="left"/>
    </xf>
    <xf numFmtId="3" fontId="14" fillId="0" borderId="1" xfId="2" applyNumberFormat="1" applyFont="1" applyBorder="1" applyAlignment="1">
      <alignment horizontal="left"/>
    </xf>
    <xf numFmtId="0" fontId="14" fillId="0" borderId="1" xfId="2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3" fontId="14" fillId="0" borderId="1" xfId="2" applyNumberFormat="1" applyFont="1" applyBorder="1" applyAlignment="1">
      <alignment horizontal="left" vertical="center" wrapText="1"/>
    </xf>
    <xf numFmtId="3" fontId="14" fillId="0" borderId="1" xfId="2" applyNumberFormat="1" applyFont="1" applyBorder="1" applyAlignment="1">
      <alignment vertical="top" wrapText="1"/>
    </xf>
    <xf numFmtId="3" fontId="15" fillId="0" borderId="1" xfId="0" applyNumberFormat="1" applyFont="1" applyBorder="1" applyAlignment="1">
      <alignment horizontal="left" wrapText="1"/>
    </xf>
    <xf numFmtId="0" fontId="15" fillId="0" borderId="1" xfId="0" applyFont="1" applyBorder="1" applyAlignment="1">
      <alignment wrapText="1"/>
    </xf>
    <xf numFmtId="0" fontId="16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wrapText="1"/>
    </xf>
    <xf numFmtId="3" fontId="3" fillId="2" borderId="1" xfId="0" applyNumberFormat="1" applyFont="1" applyFill="1" applyBorder="1"/>
    <xf numFmtId="0" fontId="0" fillId="2" borderId="1" xfId="0" applyFill="1" applyBorder="1"/>
    <xf numFmtId="0" fontId="1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4" fillId="0" borderId="1" xfId="0" applyFont="1" applyBorder="1"/>
    <xf numFmtId="0" fontId="2" fillId="0" borderId="1" xfId="0" applyFont="1" applyBorder="1" applyAlignment="1">
      <alignment wrapText="1"/>
    </xf>
    <xf numFmtId="0" fontId="16" fillId="2" borderId="1" xfId="0" applyFont="1" applyFill="1" applyBorder="1"/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13" fillId="2" borderId="1" xfId="2" applyFont="1" applyFill="1" applyBorder="1" applyAlignment="1">
      <alignment horizontal="left"/>
    </xf>
    <xf numFmtId="0" fontId="13" fillId="2" borderId="1" xfId="1" applyFont="1" applyFill="1" applyBorder="1" applyAlignment="1">
      <alignment horizontal="left"/>
    </xf>
    <xf numFmtId="0" fontId="13" fillId="3" borderId="1" xfId="1" applyFont="1" applyFill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wrapText="1"/>
    </xf>
  </cellXfs>
  <cellStyles count="3">
    <cellStyle name="Normaallaad" xfId="0" builtinId="0"/>
    <cellStyle name="Normaallaad 2" xfId="1" xr:uid="{5A97ACEE-F921-4971-B628-03E94C82D808}"/>
    <cellStyle name="Normaallaad 4" xfId="2" xr:uid="{8F1FC133-B6BA-43F8-9347-D2642AF4A4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rista Fazijev" id="{384D19F1-A1FE-4C55-A423-A2AE6EB8E943}" userId="S::krista.fazijev@mkm.ee::87d024f3-374d-4c61-833f-1dd39a9c49f4" providerId="AD"/>
</personList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5" dT="2022-12-29T15:36:48.11" personId="{384D19F1-A1FE-4C55-A423-A2AE6EB8E943}" id="{52834184-FA38-46EA-933B-D2542607DBBF}">
    <text>Tulud materiaalsete varade müügist konto 3827</text>
  </threadedComment>
  <threadedComment ref="G32" dT="2022-12-29T15:41:01.13" personId="{384D19F1-A1FE-4C55-A423-A2AE6EB8E943}" id="{435C051D-B6C7-4AD6-A8B1-6F511FAFA68F}">
    <text>Tulud kultuuri- ja kunstialasest tegevusest konto 3221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A2471-3E6B-48A9-8EE7-0BDFB09A910A}">
  <sheetPr>
    <pageSetUpPr fitToPage="1"/>
  </sheetPr>
  <dimension ref="A1:J114"/>
  <sheetViews>
    <sheetView tabSelected="1" zoomScaleNormal="100" workbookViewId="0">
      <selection activeCell="E4" sqref="E4"/>
    </sheetView>
  </sheetViews>
  <sheetFormatPr defaultRowHeight="14.4" x14ac:dyDescent="0.3"/>
  <cols>
    <col min="1" max="1" width="11" customWidth="1"/>
    <col min="2" max="2" width="22.33203125" customWidth="1"/>
    <col min="3" max="3" width="7.44140625" style="6" customWidth="1"/>
    <col min="4" max="4" width="10.33203125" customWidth="1"/>
    <col min="5" max="5" width="32" customWidth="1"/>
    <col min="6" max="6" width="36.6640625" customWidth="1"/>
    <col min="7" max="7" width="15.6640625" customWidth="1"/>
    <col min="8" max="8" width="14.88671875" customWidth="1"/>
    <col min="9" max="9" width="12.6640625" customWidth="1"/>
  </cols>
  <sheetData>
    <row r="1" spans="1:10" s="1" customFormat="1" ht="12.75" customHeight="1" x14ac:dyDescent="0.25">
      <c r="C1" s="2"/>
      <c r="I1" s="3" t="s">
        <v>0</v>
      </c>
    </row>
    <row r="2" spans="1:10" s="1" customFormat="1" ht="12.75" customHeight="1" x14ac:dyDescent="0.25">
      <c r="C2" s="2"/>
      <c r="F2" s="59" t="s">
        <v>116</v>
      </c>
      <c r="G2" s="59"/>
      <c r="H2" s="59"/>
      <c r="I2" s="59"/>
      <c r="J2" s="54"/>
    </row>
    <row r="3" spans="1:10" s="1" customFormat="1" ht="12.75" customHeight="1" x14ac:dyDescent="0.25">
      <c r="C3" s="2"/>
      <c r="E3" s="54"/>
      <c r="F3" s="59"/>
      <c r="G3" s="59"/>
      <c r="H3" s="59"/>
      <c r="I3" s="59"/>
      <c r="J3" s="54"/>
    </row>
    <row r="4" spans="1:10" s="1" customFormat="1" ht="12.75" customHeight="1" x14ac:dyDescent="0.25">
      <c r="C4" s="2"/>
      <c r="E4" s="4"/>
      <c r="F4" s="4"/>
      <c r="G4" s="4"/>
      <c r="H4" s="4"/>
      <c r="I4" s="4"/>
    </row>
    <row r="5" spans="1:10" s="1" customFormat="1" ht="13.2" x14ac:dyDescent="0.25">
      <c r="A5" s="5" t="s">
        <v>1</v>
      </c>
      <c r="C5" s="2"/>
    </row>
    <row r="6" spans="1:10" x14ac:dyDescent="0.3">
      <c r="F6" s="7" t="s">
        <v>2</v>
      </c>
      <c r="G6" s="8">
        <f>+SUBTOTAL(9, G17:G33)</f>
        <v>131918583</v>
      </c>
      <c r="H6" s="8">
        <f>+SUBTOTAL(9, H17:H33)</f>
        <v>0</v>
      </c>
      <c r="I6" s="8">
        <f>+SUBTOTAL(9, I17:I33)</f>
        <v>131918583</v>
      </c>
    </row>
    <row r="7" spans="1:10" x14ac:dyDescent="0.3">
      <c r="F7" s="9" t="s">
        <v>3</v>
      </c>
      <c r="G7" s="10">
        <f>SUM(G6)</f>
        <v>131918583</v>
      </c>
      <c r="H7" s="10">
        <f>SUM(H6)</f>
        <v>0</v>
      </c>
      <c r="I7" s="10">
        <f t="shared" ref="I7" si="0">SUM(I6)</f>
        <v>131918583</v>
      </c>
    </row>
    <row r="8" spans="1:10" x14ac:dyDescent="0.3">
      <c r="F8" s="11" t="s">
        <v>4</v>
      </c>
      <c r="G8" s="8">
        <f>SUMIF($F$37:$F$83,"Investeeringud*",G$37:G$83)</f>
        <v>-170993705.85258552</v>
      </c>
      <c r="H8" s="8">
        <f>SUMIF($F$37:$F$83,"Investeeringud*",H$37:H$83)</f>
        <v>-2098935</v>
      </c>
      <c r="I8" s="8">
        <f>SUMIF($F$37:$F$83,"Investeeringud*",I$37:I$83)</f>
        <v>-173092640.85258552</v>
      </c>
    </row>
    <row r="9" spans="1:10" x14ac:dyDescent="0.3">
      <c r="F9" s="12" t="s">
        <v>5</v>
      </c>
      <c r="G9" s="8">
        <f>SUMIF($F$37:$F$83,"Kulud*",G$37:G$83)</f>
        <v>-187387035.02991003</v>
      </c>
      <c r="H9" s="8">
        <f>SUMIF($F$37:$F$83,"Kulud*",H$37:H$83)</f>
        <v>0</v>
      </c>
      <c r="I9" s="8">
        <f>SUMIF($F$37:$F$83,"Kulud*",I$37:I$83)</f>
        <v>-187387035.02991003</v>
      </c>
    </row>
    <row r="10" spans="1:10" x14ac:dyDescent="0.3">
      <c r="F10" s="7" t="s">
        <v>6</v>
      </c>
      <c r="G10" s="8">
        <f>SUMIF($F$37:$F$83,"Põhivara kulum*",G$37:G$83)</f>
        <v>-134320656</v>
      </c>
      <c r="H10" s="8">
        <f>SUMIF($F$37:$F$83,"Põhivara kulum*",H$37:H$83)</f>
        <v>0</v>
      </c>
      <c r="I10" s="8">
        <f>SUMIF($F$37:$F$83,"Põhivara kulum*",I$37:I$83)</f>
        <v>-134320656</v>
      </c>
    </row>
    <row r="11" spans="1:10" x14ac:dyDescent="0.3">
      <c r="F11" s="7" t="s">
        <v>7</v>
      </c>
      <c r="G11" s="8">
        <f>+SUBTOTAL(9, G85:G110)</f>
        <v>-43901015.651354469</v>
      </c>
      <c r="H11" s="8">
        <f>+SUBTOTAL(9, H85:H110)</f>
        <v>0</v>
      </c>
      <c r="I11" s="8">
        <f>+SUBTOTAL(9, I85:I110)</f>
        <v>-43901015.651354469</v>
      </c>
    </row>
    <row r="12" spans="1:10" x14ac:dyDescent="0.3">
      <c r="F12" s="9" t="s">
        <v>8</v>
      </c>
      <c r="G12" s="13">
        <f>SUM(G8:G11)</f>
        <v>-536602412.53385001</v>
      </c>
      <c r="H12" s="13">
        <f>SUM(H8:H11)</f>
        <v>-2098935</v>
      </c>
      <c r="I12" s="13">
        <f>SUM(I8:I11)</f>
        <v>-538701347.53384995</v>
      </c>
    </row>
    <row r="13" spans="1:10" ht="66" x14ac:dyDescent="0.3">
      <c r="A13" s="14" t="s">
        <v>9</v>
      </c>
      <c r="B13" s="14" t="s">
        <v>10</v>
      </c>
      <c r="C13" s="15" t="s">
        <v>11</v>
      </c>
      <c r="D13" s="14" t="s">
        <v>12</v>
      </c>
      <c r="E13" s="14" t="s">
        <v>13</v>
      </c>
      <c r="F13" s="14" t="s">
        <v>14</v>
      </c>
      <c r="G13" s="14" t="s">
        <v>15</v>
      </c>
      <c r="H13" s="14" t="s">
        <v>115</v>
      </c>
      <c r="I13" s="16" t="s">
        <v>16</v>
      </c>
    </row>
    <row r="14" spans="1:10" ht="17.25" customHeight="1" x14ac:dyDescent="0.3">
      <c r="A14" s="17"/>
      <c r="B14" s="17"/>
      <c r="C14" s="18"/>
      <c r="D14" s="19"/>
      <c r="E14" s="20"/>
      <c r="F14" s="21" t="s">
        <v>17</v>
      </c>
      <c r="G14" s="22" t="s">
        <v>18</v>
      </c>
      <c r="H14" s="22" t="s">
        <v>109</v>
      </c>
      <c r="I14" s="19"/>
    </row>
    <row r="15" spans="1:10" s="27" customFormat="1" ht="17.25" customHeight="1" x14ac:dyDescent="0.3">
      <c r="A15" s="23" t="s">
        <v>19</v>
      </c>
      <c r="B15" s="23" t="s">
        <v>19</v>
      </c>
      <c r="C15" s="24" t="s">
        <v>19</v>
      </c>
      <c r="D15" s="23"/>
      <c r="E15" s="20"/>
      <c r="F15" s="21" t="s">
        <v>20</v>
      </c>
      <c r="G15" s="25">
        <v>2023</v>
      </c>
      <c r="H15" s="25" t="s">
        <v>110</v>
      </c>
      <c r="I15" s="26"/>
    </row>
    <row r="16" spans="1:10" x14ac:dyDescent="0.3">
      <c r="A16" s="55" t="s">
        <v>21</v>
      </c>
      <c r="B16" s="55"/>
      <c r="C16" s="28"/>
      <c r="D16" s="29"/>
      <c r="E16" s="29"/>
      <c r="F16" s="29"/>
      <c r="G16" s="30">
        <f>+SUBTOTAL(9, G17:G33)</f>
        <v>131918583</v>
      </c>
      <c r="H16" s="30">
        <f>+SUBTOTAL(9, H17:H33)</f>
        <v>0</v>
      </c>
      <c r="I16" s="30">
        <f>+SUBTOTAL(9, I17:I33)</f>
        <v>131918583</v>
      </c>
    </row>
    <row r="17" spans="1:9" x14ac:dyDescent="0.3">
      <c r="A17" s="31" t="s">
        <v>22</v>
      </c>
      <c r="B17" s="31" t="s">
        <v>23</v>
      </c>
      <c r="C17" s="32" t="s">
        <v>24</v>
      </c>
      <c r="D17" s="21"/>
      <c r="E17" s="21"/>
      <c r="F17" s="31" t="s">
        <v>25</v>
      </c>
      <c r="G17" s="33">
        <v>75000</v>
      </c>
      <c r="H17" s="33"/>
      <c r="I17" s="33">
        <f>SUM(G17:H17)</f>
        <v>75000</v>
      </c>
    </row>
    <row r="18" spans="1:9" x14ac:dyDescent="0.3">
      <c r="A18" s="34"/>
      <c r="B18" s="34"/>
      <c r="C18" s="32" t="s">
        <v>24</v>
      </c>
      <c r="D18" s="31"/>
      <c r="E18" s="31"/>
      <c r="F18" s="35" t="s">
        <v>26</v>
      </c>
      <c r="G18" s="33">
        <v>31900000</v>
      </c>
      <c r="H18" s="33"/>
      <c r="I18" s="33">
        <f t="shared" ref="I18:I33" si="1">SUM(G18:H18)</f>
        <v>31900000</v>
      </c>
    </row>
    <row r="19" spans="1:9" x14ac:dyDescent="0.3">
      <c r="A19" s="34"/>
      <c r="B19" s="34"/>
      <c r="C19" s="32" t="s">
        <v>24</v>
      </c>
      <c r="D19" s="31"/>
      <c r="E19" s="31"/>
      <c r="F19" s="35" t="s">
        <v>27</v>
      </c>
      <c r="G19" s="33">
        <v>4300</v>
      </c>
      <c r="H19" s="33"/>
      <c r="I19" s="33">
        <f t="shared" si="1"/>
        <v>4300</v>
      </c>
    </row>
    <row r="20" spans="1:9" x14ac:dyDescent="0.3">
      <c r="A20" s="34"/>
      <c r="B20" s="34"/>
      <c r="C20" s="32" t="s">
        <v>24</v>
      </c>
      <c r="D20" s="31"/>
      <c r="E20" s="31"/>
      <c r="F20" s="36" t="s">
        <v>28</v>
      </c>
      <c r="G20" s="33">
        <v>200000</v>
      </c>
      <c r="H20" s="33"/>
      <c r="I20" s="33">
        <f t="shared" si="1"/>
        <v>200000</v>
      </c>
    </row>
    <row r="21" spans="1:9" s="27" customFormat="1" ht="26.4" x14ac:dyDescent="0.25">
      <c r="A21" s="37"/>
      <c r="B21" s="37"/>
      <c r="C21" s="25" t="s">
        <v>24</v>
      </c>
      <c r="D21" s="38"/>
      <c r="E21" s="38"/>
      <c r="F21" s="39" t="s">
        <v>29</v>
      </c>
      <c r="G21" s="33">
        <v>500</v>
      </c>
      <c r="H21" s="33"/>
      <c r="I21" s="33">
        <f t="shared" si="1"/>
        <v>500</v>
      </c>
    </row>
    <row r="22" spans="1:9" ht="14.4" customHeight="1" x14ac:dyDescent="0.3">
      <c r="A22" s="34"/>
      <c r="B22" s="34"/>
      <c r="C22" s="32" t="s">
        <v>24</v>
      </c>
      <c r="D22" s="31"/>
      <c r="E22" s="31"/>
      <c r="F22" s="36" t="s">
        <v>30</v>
      </c>
      <c r="G22" s="33">
        <v>230000</v>
      </c>
      <c r="H22" s="33"/>
      <c r="I22" s="33">
        <f t="shared" si="1"/>
        <v>230000</v>
      </c>
    </row>
    <row r="23" spans="1:9" ht="27.75" customHeight="1" x14ac:dyDescent="0.3">
      <c r="A23" s="34"/>
      <c r="B23" s="34"/>
      <c r="C23" s="32" t="s">
        <v>24</v>
      </c>
      <c r="D23" s="31"/>
      <c r="E23" s="31"/>
      <c r="F23" s="40" t="s">
        <v>31</v>
      </c>
      <c r="G23" s="33">
        <v>2217</v>
      </c>
      <c r="H23" s="33"/>
      <c r="I23" s="33">
        <f t="shared" si="1"/>
        <v>2217</v>
      </c>
    </row>
    <row r="24" spans="1:9" x14ac:dyDescent="0.3">
      <c r="A24" s="34"/>
      <c r="B24" s="34"/>
      <c r="C24" s="32" t="s">
        <v>24</v>
      </c>
      <c r="D24" s="31"/>
      <c r="E24" s="31"/>
      <c r="F24" s="35" t="s">
        <v>32</v>
      </c>
      <c r="G24" s="33">
        <v>13390000</v>
      </c>
      <c r="H24" s="33"/>
      <c r="I24" s="33">
        <f t="shared" si="1"/>
        <v>13390000</v>
      </c>
    </row>
    <row r="25" spans="1:9" x14ac:dyDescent="0.3">
      <c r="A25" s="34"/>
      <c r="B25" s="34"/>
      <c r="C25" s="32" t="s">
        <v>24</v>
      </c>
      <c r="D25" s="31"/>
      <c r="E25" s="31"/>
      <c r="F25" s="35" t="s">
        <v>33</v>
      </c>
      <c r="G25" s="33">
        <v>20400000</v>
      </c>
      <c r="H25" s="33"/>
      <c r="I25" s="33">
        <f t="shared" si="1"/>
        <v>20400000</v>
      </c>
    </row>
    <row r="26" spans="1:9" x14ac:dyDescent="0.3">
      <c r="A26" s="34"/>
      <c r="B26" s="34"/>
      <c r="C26" s="32" t="s">
        <v>24</v>
      </c>
      <c r="D26" s="31"/>
      <c r="E26" s="31"/>
      <c r="F26" s="35" t="s">
        <v>34</v>
      </c>
      <c r="G26" s="33">
        <v>34950</v>
      </c>
      <c r="H26" s="33"/>
      <c r="I26" s="33">
        <f t="shared" si="1"/>
        <v>34950</v>
      </c>
    </row>
    <row r="27" spans="1:9" x14ac:dyDescent="0.3">
      <c r="A27" s="34"/>
      <c r="B27" s="34"/>
      <c r="C27" s="32" t="s">
        <v>24</v>
      </c>
      <c r="D27" s="31"/>
      <c r="E27" s="31"/>
      <c r="F27" s="35" t="s">
        <v>35</v>
      </c>
      <c r="G27" s="33">
        <v>17000</v>
      </c>
      <c r="H27" s="33"/>
      <c r="I27" s="33">
        <f t="shared" si="1"/>
        <v>17000</v>
      </c>
    </row>
    <row r="28" spans="1:9" x14ac:dyDescent="0.3">
      <c r="A28" s="34"/>
      <c r="B28" s="34"/>
      <c r="C28" s="32" t="s">
        <v>24</v>
      </c>
      <c r="D28" s="31"/>
      <c r="E28" s="31"/>
      <c r="F28" s="35" t="s">
        <v>36</v>
      </c>
      <c r="G28" s="33">
        <v>15000</v>
      </c>
      <c r="H28" s="33"/>
      <c r="I28" s="33">
        <f t="shared" si="1"/>
        <v>15000</v>
      </c>
    </row>
    <row r="29" spans="1:9" x14ac:dyDescent="0.3">
      <c r="A29" s="34"/>
      <c r="B29" s="34"/>
      <c r="C29" s="32" t="s">
        <v>24</v>
      </c>
      <c r="D29" s="31"/>
      <c r="E29" s="31"/>
      <c r="F29" s="35" t="s">
        <v>37</v>
      </c>
      <c r="G29" s="33">
        <v>14000</v>
      </c>
      <c r="H29" s="33"/>
      <c r="I29" s="33">
        <f t="shared" si="1"/>
        <v>14000</v>
      </c>
    </row>
    <row r="30" spans="1:9" x14ac:dyDescent="0.3">
      <c r="A30" s="34"/>
      <c r="B30" s="34"/>
      <c r="C30" s="32" t="s">
        <v>38</v>
      </c>
      <c r="D30" s="21"/>
      <c r="E30" s="21"/>
      <c r="F30" s="31" t="s">
        <v>39</v>
      </c>
      <c r="G30" s="33">
        <v>63229616</v>
      </c>
      <c r="H30" s="33"/>
      <c r="I30" s="33">
        <f t="shared" si="1"/>
        <v>63229616</v>
      </c>
    </row>
    <row r="31" spans="1:9" x14ac:dyDescent="0.3">
      <c r="A31" s="31"/>
      <c r="B31" s="31"/>
      <c r="C31" s="32" t="s">
        <v>40</v>
      </c>
      <c r="D31" s="21"/>
      <c r="E31" s="21"/>
      <c r="F31" s="41" t="s">
        <v>41</v>
      </c>
      <c r="G31" s="33">
        <v>1996000</v>
      </c>
      <c r="H31" s="33"/>
      <c r="I31" s="33">
        <f t="shared" si="1"/>
        <v>1996000</v>
      </c>
    </row>
    <row r="32" spans="1:9" ht="14.4" customHeight="1" x14ac:dyDescent="0.3">
      <c r="A32" s="31"/>
      <c r="B32" s="31"/>
      <c r="C32" s="32" t="s">
        <v>40</v>
      </c>
      <c r="D32" s="21"/>
      <c r="E32" s="21"/>
      <c r="F32" s="42" t="s">
        <v>42</v>
      </c>
      <c r="G32" s="33">
        <v>180000</v>
      </c>
      <c r="H32" s="33"/>
      <c r="I32" s="33">
        <f t="shared" si="1"/>
        <v>180000</v>
      </c>
    </row>
    <row r="33" spans="1:9" ht="14.4" customHeight="1" x14ac:dyDescent="0.3">
      <c r="A33" s="31"/>
      <c r="B33" s="31"/>
      <c r="C33" s="32" t="s">
        <v>43</v>
      </c>
      <c r="D33" s="21"/>
      <c r="E33" s="21"/>
      <c r="F33" s="50" t="s">
        <v>44</v>
      </c>
      <c r="G33" s="33">
        <v>230000</v>
      </c>
      <c r="H33" s="33"/>
      <c r="I33" s="33">
        <f t="shared" si="1"/>
        <v>230000</v>
      </c>
    </row>
    <row r="34" spans="1:9" ht="13.95" customHeight="1" x14ac:dyDescent="0.3">
      <c r="A34" s="43" t="s">
        <v>45</v>
      </c>
      <c r="B34" s="43"/>
      <c r="C34" s="44"/>
      <c r="D34" s="29"/>
      <c r="E34" s="29"/>
      <c r="F34" s="45"/>
      <c r="G34" s="46">
        <f>+SUBTOTAL(9, G35:G83)</f>
        <v>-492701396.88249552</v>
      </c>
      <c r="H34" s="46">
        <f>+SUBTOTAL(9, H35:H83)</f>
        <v>-2098935</v>
      </c>
      <c r="I34" s="46">
        <f>+SUBTOTAL(9, I35:I83)</f>
        <v>-494800331.88249552</v>
      </c>
    </row>
    <row r="35" spans="1:9" ht="13.95" customHeight="1" x14ac:dyDescent="0.3">
      <c r="A35" s="43" t="s">
        <v>46</v>
      </c>
      <c r="B35" s="43"/>
      <c r="C35" s="44"/>
      <c r="D35" s="29"/>
      <c r="E35" s="29"/>
      <c r="F35" s="45"/>
      <c r="G35" s="46">
        <f>+SUBTOTAL(9, G37:G83)</f>
        <v>-492701396.88249552</v>
      </c>
      <c r="H35" s="46">
        <f>+SUBTOTAL(9, H37:H83)</f>
        <v>-2098935</v>
      </c>
      <c r="I35" s="46">
        <f>+SUBTOTAL(9, I37:I83)</f>
        <v>-494800331.88249552</v>
      </c>
    </row>
    <row r="36" spans="1:9" ht="13.95" customHeight="1" x14ac:dyDescent="0.3">
      <c r="A36" s="56" t="s">
        <v>47</v>
      </c>
      <c r="B36" s="56"/>
      <c r="C36" s="44"/>
      <c r="D36" s="29"/>
      <c r="E36" s="29"/>
      <c r="F36" s="45"/>
      <c r="G36" s="46">
        <f>+SUBTOTAL(9, G37:G60)</f>
        <v>-170993705.85258552</v>
      </c>
      <c r="H36" s="46">
        <f>+SUBTOTAL(9, H37:H60)</f>
        <v>-2098935</v>
      </c>
      <c r="I36" s="46">
        <f>+SUBTOTAL(9, I37:I60)</f>
        <v>-173092640.85258552</v>
      </c>
    </row>
    <row r="37" spans="1:9" x14ac:dyDescent="0.3">
      <c r="A37" s="31" t="s">
        <v>48</v>
      </c>
      <c r="B37" s="31" t="s">
        <v>49</v>
      </c>
      <c r="C37" s="32" t="s">
        <v>50</v>
      </c>
      <c r="D37" s="31" t="s">
        <v>51</v>
      </c>
      <c r="E37" s="31" t="s">
        <v>52</v>
      </c>
      <c r="F37" s="31" t="s">
        <v>4</v>
      </c>
      <c r="G37" s="33">
        <v>-100000</v>
      </c>
      <c r="H37" s="33"/>
      <c r="I37" s="33">
        <f>SUM(G37:H37)</f>
        <v>-100000</v>
      </c>
    </row>
    <row r="38" spans="1:9" x14ac:dyDescent="0.3">
      <c r="A38" s="31"/>
      <c r="B38" s="31"/>
      <c r="C38" s="32" t="s">
        <v>50</v>
      </c>
      <c r="D38" s="31" t="s">
        <v>53</v>
      </c>
      <c r="E38" s="31" t="s">
        <v>54</v>
      </c>
      <c r="F38" s="31" t="s">
        <v>4</v>
      </c>
      <c r="G38" s="33">
        <v>-2858333</v>
      </c>
      <c r="H38" s="33"/>
      <c r="I38" s="33">
        <f t="shared" ref="I38:I60" si="2">SUM(G38:H38)</f>
        <v>-2858333</v>
      </c>
    </row>
    <row r="39" spans="1:9" x14ac:dyDescent="0.3">
      <c r="A39" s="31"/>
      <c r="B39" s="31"/>
      <c r="C39" s="32" t="s">
        <v>50</v>
      </c>
      <c r="D39" s="31" t="s">
        <v>55</v>
      </c>
      <c r="E39" s="31" t="s">
        <v>56</v>
      </c>
      <c r="F39" s="31" t="s">
        <v>4</v>
      </c>
      <c r="G39" s="33">
        <v>-141667</v>
      </c>
      <c r="H39" s="33">
        <v>-87928</v>
      </c>
      <c r="I39" s="33">
        <f t="shared" si="2"/>
        <v>-229595</v>
      </c>
    </row>
    <row r="40" spans="1:9" x14ac:dyDescent="0.3">
      <c r="A40" s="31"/>
      <c r="B40" s="31"/>
      <c r="C40" s="32" t="s">
        <v>50</v>
      </c>
      <c r="D40" s="31" t="s">
        <v>57</v>
      </c>
      <c r="E40" s="31" t="s">
        <v>58</v>
      </c>
      <c r="F40" s="31" t="s">
        <v>4</v>
      </c>
      <c r="G40" s="33">
        <v>-166667</v>
      </c>
      <c r="H40" s="33"/>
      <c r="I40" s="33">
        <f t="shared" si="2"/>
        <v>-166667</v>
      </c>
    </row>
    <row r="41" spans="1:9" x14ac:dyDescent="0.3">
      <c r="A41" s="31"/>
      <c r="B41" s="31"/>
      <c r="C41" s="32" t="s">
        <v>50</v>
      </c>
      <c r="D41" s="31" t="s">
        <v>111</v>
      </c>
      <c r="E41" s="31" t="s">
        <v>112</v>
      </c>
      <c r="F41" s="31" t="s">
        <v>4</v>
      </c>
      <c r="G41" s="33">
        <v>0</v>
      </c>
      <c r="H41" s="33">
        <v>-633220</v>
      </c>
      <c r="I41" s="33">
        <f t="shared" si="2"/>
        <v>-633220</v>
      </c>
    </row>
    <row r="42" spans="1:9" x14ac:dyDescent="0.3">
      <c r="A42" s="31"/>
      <c r="B42" s="31"/>
      <c r="C42" s="32" t="s">
        <v>50</v>
      </c>
      <c r="D42" s="31" t="s">
        <v>59</v>
      </c>
      <c r="E42" s="31" t="s">
        <v>60</v>
      </c>
      <c r="F42" s="31" t="s">
        <v>4</v>
      </c>
      <c r="G42" s="33">
        <v>-1970833.330000001</v>
      </c>
      <c r="H42" s="33"/>
      <c r="I42" s="33">
        <f t="shared" si="2"/>
        <v>-1970833.330000001</v>
      </c>
    </row>
    <row r="43" spans="1:9" x14ac:dyDescent="0.3">
      <c r="A43" s="31"/>
      <c r="B43" s="31"/>
      <c r="C43" s="32" t="s">
        <v>50</v>
      </c>
      <c r="D43" s="31" t="s">
        <v>61</v>
      </c>
      <c r="E43" s="31" t="s">
        <v>62</v>
      </c>
      <c r="F43" s="31" t="s">
        <v>4</v>
      </c>
      <c r="G43" s="33">
        <v>-1000000</v>
      </c>
      <c r="H43" s="33">
        <v>-60350</v>
      </c>
      <c r="I43" s="33">
        <f t="shared" si="2"/>
        <v>-1060350</v>
      </c>
    </row>
    <row r="44" spans="1:9" x14ac:dyDescent="0.3">
      <c r="A44" s="31"/>
      <c r="B44" s="31"/>
      <c r="C44" s="32" t="s">
        <v>50</v>
      </c>
      <c r="D44" s="31" t="s">
        <v>63</v>
      </c>
      <c r="E44" s="31" t="s">
        <v>64</v>
      </c>
      <c r="F44" s="31" t="s">
        <v>4</v>
      </c>
      <c r="G44" s="33">
        <v>-97028686.999980003</v>
      </c>
      <c r="H44" s="33"/>
      <c r="I44" s="33">
        <f t="shared" si="2"/>
        <v>-97028686.999980003</v>
      </c>
    </row>
    <row r="45" spans="1:9" x14ac:dyDescent="0.3">
      <c r="A45" s="31"/>
      <c r="B45" s="31"/>
      <c r="C45" s="32" t="s">
        <v>50</v>
      </c>
      <c r="D45" s="31" t="s">
        <v>65</v>
      </c>
      <c r="E45" s="31" t="s">
        <v>66</v>
      </c>
      <c r="F45" s="31" t="s">
        <v>4</v>
      </c>
      <c r="G45" s="33">
        <v>-300000</v>
      </c>
      <c r="H45" s="33">
        <v>-310599</v>
      </c>
      <c r="I45" s="33">
        <f t="shared" si="2"/>
        <v>-610599</v>
      </c>
    </row>
    <row r="46" spans="1:9" x14ac:dyDescent="0.3">
      <c r="A46" s="31"/>
      <c r="B46" s="31"/>
      <c r="C46" s="32" t="s">
        <v>50</v>
      </c>
      <c r="D46" s="31" t="s">
        <v>67</v>
      </c>
      <c r="E46" s="31" t="s">
        <v>68</v>
      </c>
      <c r="F46" s="31" t="s">
        <v>4</v>
      </c>
      <c r="G46" s="33">
        <v>-766667</v>
      </c>
      <c r="H46" s="33"/>
      <c r="I46" s="33">
        <f t="shared" si="2"/>
        <v>-766667</v>
      </c>
    </row>
    <row r="47" spans="1:9" x14ac:dyDescent="0.3">
      <c r="A47" s="31"/>
      <c r="B47" s="31"/>
      <c r="C47" s="32" t="s">
        <v>50</v>
      </c>
      <c r="D47" s="31" t="s">
        <v>69</v>
      </c>
      <c r="E47" s="31" t="s">
        <v>70</v>
      </c>
      <c r="F47" s="31" t="s">
        <v>4</v>
      </c>
      <c r="G47" s="33">
        <v>-2500000</v>
      </c>
      <c r="H47" s="33"/>
      <c r="I47" s="33">
        <f t="shared" si="2"/>
        <v>-2500000</v>
      </c>
    </row>
    <row r="48" spans="1:9" x14ac:dyDescent="0.3">
      <c r="A48" s="31"/>
      <c r="B48" s="31"/>
      <c r="C48" s="32" t="s">
        <v>50</v>
      </c>
      <c r="D48" s="31" t="s">
        <v>113</v>
      </c>
      <c r="E48" s="31" t="s">
        <v>114</v>
      </c>
      <c r="F48" s="31" t="s">
        <v>4</v>
      </c>
      <c r="G48" s="33">
        <v>0</v>
      </c>
      <c r="H48" s="33">
        <v>-1006838</v>
      </c>
      <c r="I48" s="33">
        <f t="shared" si="2"/>
        <v>-1006838</v>
      </c>
    </row>
    <row r="49" spans="1:9" x14ac:dyDescent="0.3">
      <c r="A49" s="31"/>
      <c r="B49" s="31"/>
      <c r="C49" s="32" t="s">
        <v>38</v>
      </c>
      <c r="D49" s="31" t="s">
        <v>53</v>
      </c>
      <c r="E49" s="31" t="s">
        <v>54</v>
      </c>
      <c r="F49" s="31" t="s">
        <v>4</v>
      </c>
      <c r="G49" s="33">
        <v>-1223593</v>
      </c>
      <c r="H49" s="33"/>
      <c r="I49" s="33">
        <f t="shared" si="2"/>
        <v>-1223593</v>
      </c>
    </row>
    <row r="50" spans="1:9" x14ac:dyDescent="0.3">
      <c r="A50" s="31"/>
      <c r="B50" s="31"/>
      <c r="C50" s="32" t="s">
        <v>38</v>
      </c>
      <c r="D50" s="31" t="s">
        <v>71</v>
      </c>
      <c r="E50" s="31" t="s">
        <v>72</v>
      </c>
      <c r="F50" s="38" t="s">
        <v>85</v>
      </c>
      <c r="G50" s="33">
        <v>-235666.66666666701</v>
      </c>
      <c r="H50" s="33"/>
      <c r="I50" s="33">
        <f t="shared" si="2"/>
        <v>-235666.66666666701</v>
      </c>
    </row>
    <row r="51" spans="1:9" x14ac:dyDescent="0.3">
      <c r="A51" s="31"/>
      <c r="B51" s="31"/>
      <c r="C51" s="32" t="s">
        <v>38</v>
      </c>
      <c r="D51" s="31" t="s">
        <v>73</v>
      </c>
      <c r="E51" s="31" t="s">
        <v>74</v>
      </c>
      <c r="F51" s="31" t="s">
        <v>4</v>
      </c>
      <c r="G51" s="33">
        <v>-1690175.1892722</v>
      </c>
      <c r="H51" s="33"/>
      <c r="I51" s="33">
        <f t="shared" si="2"/>
        <v>-1690175.1892722</v>
      </c>
    </row>
    <row r="52" spans="1:9" x14ac:dyDescent="0.3">
      <c r="A52" s="31"/>
      <c r="B52" s="31"/>
      <c r="C52" s="32" t="s">
        <v>38</v>
      </c>
      <c r="D52" s="31" t="s">
        <v>75</v>
      </c>
      <c r="E52" s="31" t="s">
        <v>76</v>
      </c>
      <c r="F52" s="31" t="s">
        <v>4</v>
      </c>
      <c r="G52" s="33">
        <v>-15441147</v>
      </c>
      <c r="H52" s="33"/>
      <c r="I52" s="33">
        <f t="shared" si="2"/>
        <v>-15441147</v>
      </c>
    </row>
    <row r="53" spans="1:9" x14ac:dyDescent="0.3">
      <c r="A53" s="31"/>
      <c r="B53" s="31"/>
      <c r="C53" s="32" t="s">
        <v>38</v>
      </c>
      <c r="D53" s="31" t="s">
        <v>63</v>
      </c>
      <c r="E53" s="31" t="s">
        <v>64</v>
      </c>
      <c r="F53" s="31" t="s">
        <v>4</v>
      </c>
      <c r="G53" s="33">
        <v>-367083</v>
      </c>
      <c r="H53" s="33"/>
      <c r="I53" s="33">
        <f t="shared" si="2"/>
        <v>-367083</v>
      </c>
    </row>
    <row r="54" spans="1:9" x14ac:dyDescent="0.3">
      <c r="A54" s="31"/>
      <c r="B54" s="31"/>
      <c r="C54" s="32" t="s">
        <v>38</v>
      </c>
      <c r="D54" s="31" t="s">
        <v>77</v>
      </c>
      <c r="E54" s="31" t="s">
        <v>78</v>
      </c>
      <c r="F54" s="31" t="s">
        <v>4</v>
      </c>
      <c r="G54" s="33">
        <v>-19960937</v>
      </c>
      <c r="H54" s="33"/>
      <c r="I54" s="33">
        <f t="shared" si="2"/>
        <v>-19960937</v>
      </c>
    </row>
    <row r="55" spans="1:9" x14ac:dyDescent="0.3">
      <c r="A55" s="31"/>
      <c r="B55" s="31"/>
      <c r="C55" s="32" t="s">
        <v>38</v>
      </c>
      <c r="D55" s="31" t="s">
        <v>79</v>
      </c>
      <c r="E55" s="31" t="s">
        <v>80</v>
      </c>
      <c r="F55" s="31" t="s">
        <v>4</v>
      </c>
      <c r="G55" s="33">
        <v>-10000000</v>
      </c>
      <c r="H55" s="33"/>
      <c r="I55" s="33">
        <f t="shared" si="2"/>
        <v>-10000000</v>
      </c>
    </row>
    <row r="56" spans="1:9" x14ac:dyDescent="0.3">
      <c r="A56" s="31"/>
      <c r="B56" s="31"/>
      <c r="C56" s="32" t="s">
        <v>38</v>
      </c>
      <c r="D56" s="31" t="s">
        <v>81</v>
      </c>
      <c r="E56" s="31" t="s">
        <v>82</v>
      </c>
      <c r="F56" s="31" t="s">
        <v>4</v>
      </c>
      <c r="G56" s="33">
        <v>-6700000</v>
      </c>
      <c r="H56" s="33"/>
      <c r="I56" s="33">
        <f t="shared" si="2"/>
        <v>-6700000</v>
      </c>
    </row>
    <row r="57" spans="1:9" x14ac:dyDescent="0.3">
      <c r="A57" s="31"/>
      <c r="B57" s="31"/>
      <c r="C57" s="25" t="s">
        <v>38</v>
      </c>
      <c r="D57" s="38" t="s">
        <v>83</v>
      </c>
      <c r="E57" s="38" t="s">
        <v>84</v>
      </c>
      <c r="F57" s="31" t="s">
        <v>4</v>
      </c>
      <c r="G57" s="33">
        <v>-7400000</v>
      </c>
      <c r="H57" s="33"/>
      <c r="I57" s="33">
        <f t="shared" si="2"/>
        <v>-7400000</v>
      </c>
    </row>
    <row r="58" spans="1:9" x14ac:dyDescent="0.3">
      <c r="A58" s="31"/>
      <c r="B58" s="31"/>
      <c r="C58" s="32" t="s">
        <v>86</v>
      </c>
      <c r="D58" s="31" t="s">
        <v>87</v>
      </c>
      <c r="E58" s="31" t="s">
        <v>88</v>
      </c>
      <c r="F58" s="38" t="s">
        <v>85</v>
      </c>
      <c r="G58" s="33">
        <v>-101000</v>
      </c>
      <c r="H58" s="33"/>
      <c r="I58" s="33">
        <f t="shared" si="2"/>
        <v>-101000</v>
      </c>
    </row>
    <row r="59" spans="1:9" x14ac:dyDescent="0.3">
      <c r="A59" s="31"/>
      <c r="B59" s="31"/>
      <c r="C59" s="32" t="s">
        <v>40</v>
      </c>
      <c r="D59" s="31" t="s">
        <v>63</v>
      </c>
      <c r="E59" s="31" t="s">
        <v>64</v>
      </c>
      <c r="F59" s="31" t="s">
        <v>4</v>
      </c>
      <c r="G59" s="33">
        <v>-849583</v>
      </c>
      <c r="H59" s="33"/>
      <c r="I59" s="33">
        <f t="shared" si="2"/>
        <v>-849583</v>
      </c>
    </row>
    <row r="60" spans="1:9" x14ac:dyDescent="0.3">
      <c r="A60" s="31"/>
      <c r="B60" s="31"/>
      <c r="C60" s="32" t="s">
        <v>43</v>
      </c>
      <c r="D60" s="31" t="s">
        <v>63</v>
      </c>
      <c r="E60" s="31" t="s">
        <v>64</v>
      </c>
      <c r="F60" s="31" t="s">
        <v>4</v>
      </c>
      <c r="G60" s="33">
        <v>-191666.66666666701</v>
      </c>
      <c r="H60" s="33"/>
      <c r="I60" s="33">
        <f t="shared" si="2"/>
        <v>-191666.66666666701</v>
      </c>
    </row>
    <row r="61" spans="1:9" x14ac:dyDescent="0.3">
      <c r="A61" s="57" t="s">
        <v>89</v>
      </c>
      <c r="B61" s="57"/>
      <c r="C61" s="28"/>
      <c r="D61" s="47"/>
      <c r="E61" s="47"/>
      <c r="F61" s="47"/>
      <c r="G61" s="46">
        <f>+SUBTOTAL(9, G62:G83)</f>
        <v>-321707691.02990997</v>
      </c>
      <c r="H61" s="46">
        <f>+SUBTOTAL(9, H62:H83)</f>
        <v>0</v>
      </c>
      <c r="I61" s="46">
        <f>+SUBTOTAL(9, I62:I83)</f>
        <v>-321707691.02990997</v>
      </c>
    </row>
    <row r="62" spans="1:9" s="27" customFormat="1" ht="28.2" customHeight="1" x14ac:dyDescent="0.25">
      <c r="A62" s="48" t="s">
        <v>90</v>
      </c>
      <c r="B62" s="49" t="s">
        <v>91</v>
      </c>
      <c r="C62" s="25" t="s">
        <v>50</v>
      </c>
      <c r="D62" s="38" t="s">
        <v>19</v>
      </c>
      <c r="E62" s="38" t="s">
        <v>19</v>
      </c>
      <c r="F62" s="38" t="s">
        <v>5</v>
      </c>
      <c r="G62" s="33">
        <v>-6562960.3619080344</v>
      </c>
      <c r="H62" s="33"/>
      <c r="I62" s="33">
        <f>SUM(G62:H62)</f>
        <v>-6562960.3619080344</v>
      </c>
    </row>
    <row r="63" spans="1:9" x14ac:dyDescent="0.3">
      <c r="A63" s="50"/>
      <c r="B63" s="51"/>
      <c r="C63" s="32" t="s">
        <v>50</v>
      </c>
      <c r="D63" s="31" t="s">
        <v>92</v>
      </c>
      <c r="E63" s="31" t="s">
        <v>93</v>
      </c>
      <c r="F63" s="31" t="s">
        <v>5</v>
      </c>
      <c r="G63" s="33">
        <v>-6010213</v>
      </c>
      <c r="H63" s="33"/>
      <c r="I63" s="33">
        <f t="shared" ref="I63:I83" si="3">SUM(G63:H63)</f>
        <v>-6010213</v>
      </c>
    </row>
    <row r="64" spans="1:9" x14ac:dyDescent="0.3">
      <c r="A64" s="50"/>
      <c r="B64" s="51"/>
      <c r="C64" s="25">
        <v>40</v>
      </c>
      <c r="D64" s="31"/>
      <c r="E64" s="31"/>
      <c r="F64" s="31" t="s">
        <v>5</v>
      </c>
      <c r="G64" s="33">
        <v>-108510.29333333333</v>
      </c>
      <c r="H64" s="33"/>
      <c r="I64" s="33">
        <f t="shared" si="3"/>
        <v>-108510.29333333333</v>
      </c>
    </row>
    <row r="65" spans="1:9" x14ac:dyDescent="0.3">
      <c r="A65" s="50"/>
      <c r="B65" s="51"/>
      <c r="C65" s="25" t="s">
        <v>86</v>
      </c>
      <c r="D65" s="38" t="s">
        <v>94</v>
      </c>
      <c r="E65" s="38" t="s">
        <v>95</v>
      </c>
      <c r="F65" s="31" t="s">
        <v>96</v>
      </c>
      <c r="G65" s="33">
        <v>-85600</v>
      </c>
      <c r="H65" s="33"/>
      <c r="I65" s="33">
        <f t="shared" si="3"/>
        <v>-85600</v>
      </c>
    </row>
    <row r="66" spans="1:9" x14ac:dyDescent="0.3">
      <c r="A66" s="50"/>
      <c r="B66" s="51"/>
      <c r="C66" s="32" t="s">
        <v>40</v>
      </c>
      <c r="D66" s="31" t="s">
        <v>19</v>
      </c>
      <c r="E66" s="31" t="s">
        <v>19</v>
      </c>
      <c r="F66" s="31" t="s">
        <v>5</v>
      </c>
      <c r="G66" s="33">
        <v>-351510.82464000001</v>
      </c>
      <c r="H66" s="33"/>
      <c r="I66" s="33">
        <f t="shared" si="3"/>
        <v>-351510.82464000001</v>
      </c>
    </row>
    <row r="67" spans="1:9" x14ac:dyDescent="0.3">
      <c r="A67" s="50"/>
      <c r="B67" s="51"/>
      <c r="C67" s="32" t="s">
        <v>97</v>
      </c>
      <c r="D67" s="31" t="s">
        <v>19</v>
      </c>
      <c r="E67" s="31" t="s">
        <v>19</v>
      </c>
      <c r="F67" s="31" t="s">
        <v>6</v>
      </c>
      <c r="G67" s="33">
        <v>-15219.031919999999</v>
      </c>
      <c r="H67" s="33"/>
      <c r="I67" s="33">
        <f t="shared" si="3"/>
        <v>-15219.031919999999</v>
      </c>
    </row>
    <row r="68" spans="1:9" x14ac:dyDescent="0.3">
      <c r="A68" s="50"/>
      <c r="B68" s="51"/>
      <c r="C68" s="32" t="s">
        <v>97</v>
      </c>
      <c r="D68" s="31" t="s">
        <v>92</v>
      </c>
      <c r="E68" s="31" t="s">
        <v>93</v>
      </c>
      <c r="F68" s="31" t="s">
        <v>6</v>
      </c>
      <c r="G68" s="33">
        <v>-820376</v>
      </c>
      <c r="H68" s="33"/>
      <c r="I68" s="33">
        <f t="shared" si="3"/>
        <v>-820376</v>
      </c>
    </row>
    <row r="69" spans="1:9" s="27" customFormat="1" ht="26.25" customHeight="1" x14ac:dyDescent="0.25">
      <c r="A69" s="48" t="s">
        <v>98</v>
      </c>
      <c r="B69" s="49" t="s">
        <v>99</v>
      </c>
      <c r="C69" s="25" t="s">
        <v>50</v>
      </c>
      <c r="D69" s="38" t="s">
        <v>19</v>
      </c>
      <c r="E69" s="38" t="s">
        <v>19</v>
      </c>
      <c r="F69" s="38" t="s">
        <v>5</v>
      </c>
      <c r="G69" s="33">
        <v>-49365714.172499239</v>
      </c>
      <c r="H69" s="33"/>
      <c r="I69" s="33">
        <f t="shared" si="3"/>
        <v>-49365714.172499239</v>
      </c>
    </row>
    <row r="70" spans="1:9" x14ac:dyDescent="0.3">
      <c r="A70" s="50"/>
      <c r="B70" s="51"/>
      <c r="C70" s="32" t="s">
        <v>50</v>
      </c>
      <c r="D70" s="31" t="s">
        <v>100</v>
      </c>
      <c r="E70" s="31" t="s">
        <v>101</v>
      </c>
      <c r="F70" s="31" t="s">
        <v>5</v>
      </c>
      <c r="G70" s="33">
        <v>-24985.839171840013</v>
      </c>
      <c r="H70" s="33"/>
      <c r="I70" s="33">
        <f t="shared" si="3"/>
        <v>-24985.839171840013</v>
      </c>
    </row>
    <row r="71" spans="1:9" x14ac:dyDescent="0.3">
      <c r="A71" s="50"/>
      <c r="B71" s="51"/>
      <c r="C71" s="32" t="s">
        <v>38</v>
      </c>
      <c r="D71" s="31" t="s">
        <v>19</v>
      </c>
      <c r="E71" s="31" t="s">
        <v>19</v>
      </c>
      <c r="F71" s="31" t="s">
        <v>5</v>
      </c>
      <c r="G71" s="33">
        <v>-177595.46400000004</v>
      </c>
      <c r="H71" s="33"/>
      <c r="I71" s="33">
        <f t="shared" si="3"/>
        <v>-177595.46400000004</v>
      </c>
    </row>
    <row r="72" spans="1:9" x14ac:dyDescent="0.3">
      <c r="A72" s="50"/>
      <c r="B72" s="51"/>
      <c r="C72" s="32" t="s">
        <v>40</v>
      </c>
      <c r="D72" s="31" t="s">
        <v>19</v>
      </c>
      <c r="E72" s="31" t="s">
        <v>19</v>
      </c>
      <c r="F72" s="31" t="s">
        <v>5</v>
      </c>
      <c r="G72" s="33">
        <v>-42663.200008399996</v>
      </c>
      <c r="H72" s="33"/>
      <c r="I72" s="33">
        <f t="shared" si="3"/>
        <v>-42663.200008399996</v>
      </c>
    </row>
    <row r="73" spans="1:9" x14ac:dyDescent="0.3">
      <c r="A73" s="50"/>
      <c r="B73" s="51"/>
      <c r="C73" s="32" t="s">
        <v>97</v>
      </c>
      <c r="D73" s="31" t="s">
        <v>19</v>
      </c>
      <c r="E73" s="31" t="s">
        <v>19</v>
      </c>
      <c r="F73" s="31" t="s">
        <v>6</v>
      </c>
      <c r="G73" s="33">
        <v>-132444744.01614641</v>
      </c>
      <c r="H73" s="33"/>
      <c r="I73" s="33">
        <f t="shared" si="3"/>
        <v>-132444744.01614641</v>
      </c>
    </row>
    <row r="74" spans="1:9" s="27" customFormat="1" ht="26.4" x14ac:dyDescent="0.25">
      <c r="A74" s="48" t="s">
        <v>102</v>
      </c>
      <c r="B74" s="49" t="s">
        <v>103</v>
      </c>
      <c r="C74" s="25" t="s">
        <v>50</v>
      </c>
      <c r="D74" s="38" t="s">
        <v>19</v>
      </c>
      <c r="E74" s="38" t="s">
        <v>19</v>
      </c>
      <c r="F74" s="38" t="s">
        <v>5</v>
      </c>
      <c r="G74" s="33">
        <v>-25240094.125142153</v>
      </c>
      <c r="H74" s="33"/>
      <c r="I74" s="33">
        <f t="shared" si="3"/>
        <v>-25240094.125142153</v>
      </c>
    </row>
    <row r="75" spans="1:9" x14ac:dyDescent="0.3">
      <c r="A75" s="50"/>
      <c r="B75" s="51"/>
      <c r="C75" s="32" t="s">
        <v>50</v>
      </c>
      <c r="D75" s="31" t="s">
        <v>100</v>
      </c>
      <c r="E75" s="31" t="s">
        <v>101</v>
      </c>
      <c r="F75" s="31" t="s">
        <v>5</v>
      </c>
      <c r="G75" s="33">
        <v>-53445.359505280037</v>
      </c>
      <c r="H75" s="33"/>
      <c r="I75" s="33">
        <f t="shared" si="3"/>
        <v>-53445.359505280037</v>
      </c>
    </row>
    <row r="76" spans="1:9" x14ac:dyDescent="0.3">
      <c r="A76" s="50"/>
      <c r="B76" s="51"/>
      <c r="C76" s="32">
        <v>40</v>
      </c>
      <c r="D76" s="19"/>
      <c r="E76" s="19"/>
      <c r="F76" s="31" t="s">
        <v>5</v>
      </c>
      <c r="G76" s="33">
        <v>-198296.14799999999</v>
      </c>
      <c r="H76" s="33"/>
      <c r="I76" s="33">
        <f t="shared" si="3"/>
        <v>-198296.14799999999</v>
      </c>
    </row>
    <row r="77" spans="1:9" x14ac:dyDescent="0.3">
      <c r="A77" s="50"/>
      <c r="B77" s="51"/>
      <c r="C77" s="32" t="s">
        <v>40</v>
      </c>
      <c r="D77" s="31" t="s">
        <v>19</v>
      </c>
      <c r="E77" s="31" t="s">
        <v>19</v>
      </c>
      <c r="F77" s="31" t="s">
        <v>5</v>
      </c>
      <c r="G77" s="33">
        <v>-571219.39040979999</v>
      </c>
      <c r="H77" s="33"/>
      <c r="I77" s="33">
        <f t="shared" si="3"/>
        <v>-571219.39040979999</v>
      </c>
    </row>
    <row r="78" spans="1:9" x14ac:dyDescent="0.3">
      <c r="A78" s="50"/>
      <c r="B78" s="51"/>
      <c r="C78" s="32" t="s">
        <v>97</v>
      </c>
      <c r="D78" s="31" t="s">
        <v>19</v>
      </c>
      <c r="E78" s="31" t="s">
        <v>19</v>
      </c>
      <c r="F78" s="31" t="s">
        <v>6</v>
      </c>
      <c r="G78" s="33">
        <v>-863744.14159440098</v>
      </c>
      <c r="H78" s="33"/>
      <c r="I78" s="33">
        <f t="shared" si="3"/>
        <v>-863744.14159440098</v>
      </c>
    </row>
    <row r="79" spans="1:9" s="27" customFormat="1" ht="25.5" customHeight="1" x14ac:dyDescent="0.25">
      <c r="A79" s="48" t="s">
        <v>104</v>
      </c>
      <c r="B79" s="49" t="s">
        <v>105</v>
      </c>
      <c r="C79" s="25" t="s">
        <v>50</v>
      </c>
      <c r="D79" s="38" t="s">
        <v>19</v>
      </c>
      <c r="E79" s="38" t="s">
        <v>19</v>
      </c>
      <c r="F79" s="49" t="s">
        <v>106</v>
      </c>
      <c r="G79" s="33">
        <v>-98560327.010360569</v>
      </c>
      <c r="H79" s="33"/>
      <c r="I79" s="33">
        <f t="shared" si="3"/>
        <v>-98560327.010360569</v>
      </c>
    </row>
    <row r="80" spans="1:9" x14ac:dyDescent="0.3">
      <c r="A80" s="31"/>
      <c r="B80" s="31"/>
      <c r="C80" s="32" t="s">
        <v>50</v>
      </c>
      <c r="D80" s="31" t="s">
        <v>100</v>
      </c>
      <c r="E80" s="31" t="s">
        <v>101</v>
      </c>
      <c r="F80" s="31" t="s">
        <v>5</v>
      </c>
      <c r="G80" s="33">
        <v>-7211.8279895466703</v>
      </c>
      <c r="H80" s="33"/>
      <c r="I80" s="33">
        <f t="shared" si="3"/>
        <v>-7211.8279895466703</v>
      </c>
    </row>
    <row r="81" spans="1:9" x14ac:dyDescent="0.3">
      <c r="A81" s="31"/>
      <c r="B81" s="31"/>
      <c r="C81" s="32" t="s">
        <v>38</v>
      </c>
      <c r="D81" s="31"/>
      <c r="E81" s="31"/>
      <c r="F81" s="31" t="s">
        <v>5</v>
      </c>
      <c r="G81" s="33">
        <v>-15331.427999999998</v>
      </c>
      <c r="H81" s="33"/>
      <c r="I81" s="33">
        <f t="shared" si="3"/>
        <v>-15331.427999999998</v>
      </c>
    </row>
    <row r="82" spans="1:9" x14ac:dyDescent="0.3">
      <c r="A82" s="31"/>
      <c r="B82" s="31"/>
      <c r="C82" s="32" t="s">
        <v>40</v>
      </c>
      <c r="D82" s="31"/>
      <c r="E82" s="31"/>
      <c r="F82" s="31" t="s">
        <v>5</v>
      </c>
      <c r="G82" s="33">
        <v>-11356.5849418</v>
      </c>
      <c r="H82" s="33"/>
      <c r="I82" s="33">
        <f t="shared" si="3"/>
        <v>-11356.5849418</v>
      </c>
    </row>
    <row r="83" spans="1:9" x14ac:dyDescent="0.3">
      <c r="A83" s="31"/>
      <c r="B83" s="31"/>
      <c r="C83" s="32" t="s">
        <v>97</v>
      </c>
      <c r="D83" s="31" t="s">
        <v>19</v>
      </c>
      <c r="E83" s="31" t="s">
        <v>19</v>
      </c>
      <c r="F83" s="31" t="s">
        <v>6</v>
      </c>
      <c r="G83" s="33">
        <v>-176572.81033920031</v>
      </c>
      <c r="H83" s="33"/>
      <c r="I83" s="33">
        <f t="shared" si="3"/>
        <v>-176572.81033920031</v>
      </c>
    </row>
    <row r="84" spans="1:9" x14ac:dyDescent="0.3">
      <c r="A84" s="52" t="s">
        <v>107</v>
      </c>
      <c r="B84" s="47"/>
      <c r="C84" s="28"/>
      <c r="D84" s="47"/>
      <c r="E84" s="47"/>
      <c r="F84" s="47"/>
      <c r="G84" s="46">
        <f>+SUBTOTAL(9, G85:G110)</f>
        <v>-43901015.651354469</v>
      </c>
      <c r="H84" s="46">
        <f>+SUBTOTAL(9, H85:H110)</f>
        <v>0</v>
      </c>
      <c r="I84" s="46">
        <f>+SUBTOTAL(9, I85:I110)</f>
        <v>-43901015.651354469</v>
      </c>
    </row>
    <row r="85" spans="1:9" x14ac:dyDescent="0.3">
      <c r="A85" s="31" t="s">
        <v>22</v>
      </c>
      <c r="B85" s="31" t="s">
        <v>23</v>
      </c>
      <c r="C85" s="32" t="s">
        <v>24</v>
      </c>
      <c r="D85" s="31" t="s">
        <v>51</v>
      </c>
      <c r="E85" s="31" t="s">
        <v>52</v>
      </c>
      <c r="F85" s="31" t="s">
        <v>4</v>
      </c>
      <c r="G85" s="33">
        <v>-20000</v>
      </c>
      <c r="H85" s="33"/>
      <c r="I85" s="33">
        <f>SUM(G85:H85)</f>
        <v>-20000</v>
      </c>
    </row>
    <row r="86" spans="1:9" x14ac:dyDescent="0.3">
      <c r="A86" s="31"/>
      <c r="B86" s="31"/>
      <c r="C86" s="32" t="s">
        <v>24</v>
      </c>
      <c r="D86" s="31" t="s">
        <v>53</v>
      </c>
      <c r="E86" s="31" t="s">
        <v>54</v>
      </c>
      <c r="F86" s="31" t="s">
        <v>4</v>
      </c>
      <c r="G86" s="33">
        <v>-571666.60000000009</v>
      </c>
      <c r="H86" s="33"/>
      <c r="I86" s="33">
        <f t="shared" ref="I86:I110" si="4">SUM(G86:H86)</f>
        <v>-571666.60000000009</v>
      </c>
    </row>
    <row r="87" spans="1:9" x14ac:dyDescent="0.3">
      <c r="A87" s="31"/>
      <c r="B87" s="31"/>
      <c r="C87" s="32" t="s">
        <v>24</v>
      </c>
      <c r="D87" s="31" t="s">
        <v>55</v>
      </c>
      <c r="E87" s="31" t="s">
        <v>56</v>
      </c>
      <c r="F87" s="31" t="s">
        <v>4</v>
      </c>
      <c r="G87" s="33">
        <v>-28333</v>
      </c>
      <c r="H87" s="33"/>
      <c r="I87" s="33">
        <f t="shared" si="4"/>
        <v>-28333</v>
      </c>
    </row>
    <row r="88" spans="1:9" x14ac:dyDescent="0.3">
      <c r="A88" s="31"/>
      <c r="B88" s="31"/>
      <c r="C88" s="32" t="s">
        <v>24</v>
      </c>
      <c r="D88" s="31" t="s">
        <v>57</v>
      </c>
      <c r="E88" s="31" t="s">
        <v>58</v>
      </c>
      <c r="F88" s="31" t="s">
        <v>4</v>
      </c>
      <c r="G88" s="33">
        <v>-33333</v>
      </c>
      <c r="H88" s="33"/>
      <c r="I88" s="33">
        <f t="shared" si="4"/>
        <v>-33333</v>
      </c>
    </row>
    <row r="89" spans="1:9" x14ac:dyDescent="0.3">
      <c r="A89" s="31"/>
      <c r="B89" s="31"/>
      <c r="C89" s="32" t="s">
        <v>24</v>
      </c>
      <c r="D89" s="31" t="s">
        <v>59</v>
      </c>
      <c r="E89" s="31" t="s">
        <v>60</v>
      </c>
      <c r="F89" s="31" t="s">
        <v>4</v>
      </c>
      <c r="G89" s="33">
        <v>-394166.67</v>
      </c>
      <c r="H89" s="33"/>
      <c r="I89" s="33">
        <f t="shared" si="4"/>
        <v>-394166.67</v>
      </c>
    </row>
    <row r="90" spans="1:9" x14ac:dyDescent="0.3">
      <c r="A90" s="31"/>
      <c r="B90" s="31"/>
      <c r="C90" s="32" t="s">
        <v>24</v>
      </c>
      <c r="D90" s="31" t="s">
        <v>63</v>
      </c>
      <c r="E90" s="31" t="s">
        <v>64</v>
      </c>
      <c r="F90" s="31" t="s">
        <v>4</v>
      </c>
      <c r="G90" s="33">
        <v>-19964376.999990001</v>
      </c>
      <c r="H90" s="33"/>
      <c r="I90" s="33">
        <f t="shared" si="4"/>
        <v>-19964376.999990001</v>
      </c>
    </row>
    <row r="91" spans="1:9" x14ac:dyDescent="0.3">
      <c r="A91" s="31"/>
      <c r="B91" s="31"/>
      <c r="C91" s="32" t="s">
        <v>24</v>
      </c>
      <c r="D91" s="31" t="s">
        <v>65</v>
      </c>
      <c r="E91" s="31" t="s">
        <v>66</v>
      </c>
      <c r="F91" s="31" t="s">
        <v>4</v>
      </c>
      <c r="G91" s="33">
        <v>-60000</v>
      </c>
      <c r="H91" s="33"/>
      <c r="I91" s="33">
        <f t="shared" si="4"/>
        <v>-60000</v>
      </c>
    </row>
    <row r="92" spans="1:9" x14ac:dyDescent="0.3">
      <c r="A92" s="31"/>
      <c r="B92" s="31"/>
      <c r="C92" s="32" t="s">
        <v>24</v>
      </c>
      <c r="D92" s="31" t="s">
        <v>67</v>
      </c>
      <c r="E92" s="31" t="s">
        <v>68</v>
      </c>
      <c r="F92" s="31" t="s">
        <v>4</v>
      </c>
      <c r="G92" s="33">
        <v>-153333.4</v>
      </c>
      <c r="H92" s="33"/>
      <c r="I92" s="33">
        <f t="shared" si="4"/>
        <v>-153333.4</v>
      </c>
    </row>
    <row r="93" spans="1:9" x14ac:dyDescent="0.3">
      <c r="A93" s="31"/>
      <c r="B93" s="31"/>
      <c r="C93" s="32" t="s">
        <v>24</v>
      </c>
      <c r="D93" s="31" t="s">
        <v>69</v>
      </c>
      <c r="E93" s="31" t="s">
        <v>70</v>
      </c>
      <c r="F93" s="31" t="s">
        <v>4</v>
      </c>
      <c r="G93" s="33">
        <v>-13000</v>
      </c>
      <c r="H93" s="33"/>
      <c r="I93" s="33">
        <f t="shared" si="4"/>
        <v>-13000</v>
      </c>
    </row>
    <row r="94" spans="1:9" x14ac:dyDescent="0.3">
      <c r="A94" s="31"/>
      <c r="B94" s="31"/>
      <c r="C94" s="32" t="s">
        <v>24</v>
      </c>
      <c r="D94" s="31" t="s">
        <v>100</v>
      </c>
      <c r="E94" s="31" t="s">
        <v>101</v>
      </c>
      <c r="F94" s="31" t="s">
        <v>4</v>
      </c>
      <c r="G94" s="33">
        <v>-17128.605333333333</v>
      </c>
      <c r="H94" s="33"/>
      <c r="I94" s="33">
        <f t="shared" si="4"/>
        <v>-17128.605333333333</v>
      </c>
    </row>
    <row r="95" spans="1:9" x14ac:dyDescent="0.3">
      <c r="A95" s="31"/>
      <c r="B95" s="31"/>
      <c r="C95" s="32" t="s">
        <v>24</v>
      </c>
      <c r="D95" s="31"/>
      <c r="E95" s="31"/>
      <c r="F95" s="31" t="s">
        <v>5</v>
      </c>
      <c r="G95" s="33">
        <v>-9606081.2919699997</v>
      </c>
      <c r="H95" s="33"/>
      <c r="I95" s="33">
        <f t="shared" si="4"/>
        <v>-9606081.2919699997</v>
      </c>
    </row>
    <row r="96" spans="1:9" x14ac:dyDescent="0.3">
      <c r="A96" s="31"/>
      <c r="B96" s="31"/>
      <c r="C96" s="32" t="s">
        <v>38</v>
      </c>
      <c r="D96" s="31" t="s">
        <v>53</v>
      </c>
      <c r="E96" s="31" t="s">
        <v>54</v>
      </c>
      <c r="F96" s="38" t="s">
        <v>4</v>
      </c>
      <c r="G96" s="33">
        <v>-244719</v>
      </c>
      <c r="H96" s="33"/>
      <c r="I96" s="33">
        <f t="shared" si="4"/>
        <v>-244719</v>
      </c>
    </row>
    <row r="97" spans="1:9" x14ac:dyDescent="0.3">
      <c r="A97" s="31"/>
      <c r="B97" s="31"/>
      <c r="C97" s="32" t="s">
        <v>38</v>
      </c>
      <c r="D97" s="31" t="s">
        <v>71</v>
      </c>
      <c r="E97" s="31" t="s">
        <v>72</v>
      </c>
      <c r="F97" s="38" t="s">
        <v>4</v>
      </c>
      <c r="G97" s="33">
        <v>-47133.333333333299</v>
      </c>
      <c r="H97" s="33"/>
      <c r="I97" s="33">
        <f t="shared" si="4"/>
        <v>-47133.333333333299</v>
      </c>
    </row>
    <row r="98" spans="1:9" x14ac:dyDescent="0.3">
      <c r="A98" s="31"/>
      <c r="B98" s="31"/>
      <c r="C98" s="32" t="s">
        <v>38</v>
      </c>
      <c r="D98" s="31" t="s">
        <v>73</v>
      </c>
      <c r="E98" s="31" t="s">
        <v>74</v>
      </c>
      <c r="F98" s="38" t="s">
        <v>4</v>
      </c>
      <c r="G98" s="33">
        <v>-338043.15072779998</v>
      </c>
      <c r="H98" s="33"/>
      <c r="I98" s="33">
        <f t="shared" si="4"/>
        <v>-338043.15072779998</v>
      </c>
    </row>
    <row r="99" spans="1:9" x14ac:dyDescent="0.3">
      <c r="A99" s="31"/>
      <c r="B99" s="31"/>
      <c r="C99" s="32" t="s">
        <v>38</v>
      </c>
      <c r="D99" s="31" t="s">
        <v>75</v>
      </c>
      <c r="E99" s="31" t="s">
        <v>76</v>
      </c>
      <c r="F99" s="38" t="s">
        <v>4</v>
      </c>
      <c r="G99" s="33">
        <v>-3088229</v>
      </c>
      <c r="H99" s="33"/>
      <c r="I99" s="33">
        <f t="shared" si="4"/>
        <v>-3088229</v>
      </c>
    </row>
    <row r="100" spans="1:9" x14ac:dyDescent="0.3">
      <c r="A100" s="31"/>
      <c r="B100" s="31"/>
      <c r="C100" s="32" t="s">
        <v>38</v>
      </c>
      <c r="D100" s="31" t="s">
        <v>63</v>
      </c>
      <c r="E100" s="31" t="s">
        <v>64</v>
      </c>
      <c r="F100" s="38" t="s">
        <v>4</v>
      </c>
      <c r="G100" s="33">
        <v>-73417</v>
      </c>
      <c r="H100" s="33"/>
      <c r="I100" s="33">
        <f t="shared" si="4"/>
        <v>-73417</v>
      </c>
    </row>
    <row r="101" spans="1:9" x14ac:dyDescent="0.3">
      <c r="A101" s="31"/>
      <c r="B101" s="31"/>
      <c r="C101" s="32" t="s">
        <v>38</v>
      </c>
      <c r="D101" s="31" t="s">
        <v>77</v>
      </c>
      <c r="E101" s="31" t="s">
        <v>78</v>
      </c>
      <c r="F101" s="38" t="s">
        <v>4</v>
      </c>
      <c r="G101" s="33">
        <v>-3992188</v>
      </c>
      <c r="H101" s="33"/>
      <c r="I101" s="33">
        <f t="shared" si="4"/>
        <v>-3992188</v>
      </c>
    </row>
    <row r="102" spans="1:9" x14ac:dyDescent="0.3">
      <c r="A102" s="31"/>
      <c r="B102" s="31"/>
      <c r="C102" s="32" t="s">
        <v>38</v>
      </c>
      <c r="D102" s="31" t="s">
        <v>79</v>
      </c>
      <c r="E102" s="31" t="s">
        <v>80</v>
      </c>
      <c r="F102" s="38" t="s">
        <v>4</v>
      </c>
      <c r="G102" s="33">
        <v>-2000000</v>
      </c>
      <c r="H102" s="33"/>
      <c r="I102" s="33">
        <f t="shared" si="4"/>
        <v>-2000000</v>
      </c>
    </row>
    <row r="103" spans="1:9" x14ac:dyDescent="0.3">
      <c r="A103" s="31"/>
      <c r="B103" s="31"/>
      <c r="C103" s="32" t="s">
        <v>38</v>
      </c>
      <c r="D103" s="31" t="s">
        <v>81</v>
      </c>
      <c r="E103" s="31" t="s">
        <v>82</v>
      </c>
      <c r="F103" s="38" t="s">
        <v>4</v>
      </c>
      <c r="G103" s="33">
        <v>-1340000</v>
      </c>
      <c r="H103" s="33"/>
      <c r="I103" s="33">
        <f t="shared" si="4"/>
        <v>-1340000</v>
      </c>
    </row>
    <row r="104" spans="1:9" x14ac:dyDescent="0.3">
      <c r="A104" s="31"/>
      <c r="B104" s="31"/>
      <c r="C104" s="25" t="s">
        <v>38</v>
      </c>
      <c r="D104" s="38" t="s">
        <v>83</v>
      </c>
      <c r="E104" s="38" t="s">
        <v>84</v>
      </c>
      <c r="F104" s="38" t="s">
        <v>4</v>
      </c>
      <c r="G104" s="33">
        <v>-1480000</v>
      </c>
      <c r="H104" s="33"/>
      <c r="I104" s="33">
        <f t="shared" si="4"/>
        <v>-1480000</v>
      </c>
    </row>
    <row r="105" spans="1:9" x14ac:dyDescent="0.3">
      <c r="A105" s="31"/>
      <c r="B105" s="31"/>
      <c r="C105" s="32" t="s">
        <v>38</v>
      </c>
      <c r="D105" s="31"/>
      <c r="E105" s="31" t="s">
        <v>19</v>
      </c>
      <c r="F105" s="31" t="s">
        <v>5</v>
      </c>
      <c r="G105" s="33">
        <v>-24466.666666666672</v>
      </c>
      <c r="H105" s="33"/>
      <c r="I105" s="33">
        <f t="shared" si="4"/>
        <v>-24466.666666666672</v>
      </c>
    </row>
    <row r="106" spans="1:9" x14ac:dyDescent="0.3">
      <c r="A106" s="31"/>
      <c r="B106" s="31"/>
      <c r="C106" s="32" t="s">
        <v>86</v>
      </c>
      <c r="D106" s="31" t="s">
        <v>87</v>
      </c>
      <c r="E106" s="31" t="s">
        <v>88</v>
      </c>
      <c r="F106" s="31" t="s">
        <v>4</v>
      </c>
      <c r="G106" s="33">
        <v>-20200</v>
      </c>
      <c r="H106" s="33"/>
      <c r="I106" s="33">
        <f t="shared" si="4"/>
        <v>-20200</v>
      </c>
    </row>
    <row r="107" spans="1:9" ht="12.75" customHeight="1" x14ac:dyDescent="0.3">
      <c r="A107" s="31"/>
      <c r="B107" s="31"/>
      <c r="C107" s="32" t="s">
        <v>86</v>
      </c>
      <c r="D107" s="31" t="s">
        <v>94</v>
      </c>
      <c r="E107" s="31" t="s">
        <v>95</v>
      </c>
      <c r="F107" s="31" t="s">
        <v>4</v>
      </c>
      <c r="G107" s="33">
        <v>-3200</v>
      </c>
      <c r="H107" s="33"/>
      <c r="I107" s="33">
        <f t="shared" si="4"/>
        <v>-3200</v>
      </c>
    </row>
    <row r="108" spans="1:9" x14ac:dyDescent="0.3">
      <c r="A108" s="31"/>
      <c r="B108" s="31"/>
      <c r="C108" s="32" t="s">
        <v>40</v>
      </c>
      <c r="D108" s="31" t="s">
        <v>63</v>
      </c>
      <c r="E108" s="31" t="s">
        <v>64</v>
      </c>
      <c r="F108" s="31" t="s">
        <v>4</v>
      </c>
      <c r="G108" s="33">
        <v>-169917</v>
      </c>
      <c r="H108" s="33"/>
      <c r="I108" s="33">
        <f t="shared" si="4"/>
        <v>-169917</v>
      </c>
    </row>
    <row r="109" spans="1:9" x14ac:dyDescent="0.3">
      <c r="A109" s="31"/>
      <c r="B109" s="31"/>
      <c r="C109" s="25" t="s">
        <v>40</v>
      </c>
      <c r="D109" s="38"/>
      <c r="E109" s="38" t="s">
        <v>19</v>
      </c>
      <c r="F109" s="31" t="s">
        <v>5</v>
      </c>
      <c r="G109" s="33">
        <v>-179749.6</v>
      </c>
      <c r="H109" s="33"/>
      <c r="I109" s="33">
        <f t="shared" si="4"/>
        <v>-179749.6</v>
      </c>
    </row>
    <row r="110" spans="1:9" ht="12.75" customHeight="1" x14ac:dyDescent="0.3">
      <c r="A110" s="31"/>
      <c r="B110" s="31"/>
      <c r="C110" s="32" t="s">
        <v>43</v>
      </c>
      <c r="D110" s="31" t="s">
        <v>63</v>
      </c>
      <c r="E110" s="31" t="s">
        <v>64</v>
      </c>
      <c r="F110" s="31" t="s">
        <v>4</v>
      </c>
      <c r="G110" s="33">
        <v>-38333.333333333299</v>
      </c>
      <c r="H110" s="33"/>
      <c r="I110" s="33">
        <f t="shared" si="4"/>
        <v>-38333.333333333299</v>
      </c>
    </row>
    <row r="112" spans="1:9" ht="14.4" customHeight="1" x14ac:dyDescent="0.3">
      <c r="A112" s="58" t="s">
        <v>108</v>
      </c>
      <c r="B112" s="58"/>
      <c r="C112" s="58"/>
      <c r="D112" s="58"/>
      <c r="E112" s="58"/>
      <c r="F112" s="58"/>
      <c r="G112" s="58"/>
      <c r="H112" s="58"/>
      <c r="I112" s="58"/>
    </row>
    <row r="113" spans="1:9" x14ac:dyDescent="0.3">
      <c r="A113" s="58"/>
      <c r="B113" s="58"/>
      <c r="C113" s="58"/>
      <c r="D113" s="58"/>
      <c r="E113" s="58"/>
      <c r="F113" s="58"/>
      <c r="G113" s="58"/>
      <c r="H113" s="58"/>
      <c r="I113" s="58"/>
    </row>
    <row r="114" spans="1:9" x14ac:dyDescent="0.3">
      <c r="A114" s="53"/>
      <c r="B114" s="53"/>
      <c r="C114" s="53"/>
      <c r="D114" s="53"/>
      <c r="E114" s="53"/>
      <c r="F114" s="53"/>
      <c r="G114" s="53"/>
      <c r="H114" s="53"/>
    </row>
  </sheetData>
  <autoFilter ref="A13:I110" xr:uid="{00000000-0001-0000-0000-000000000000}"/>
  <mergeCells count="5">
    <mergeCell ref="A16:B16"/>
    <mergeCell ref="A36:B36"/>
    <mergeCell ref="A61:B61"/>
    <mergeCell ref="A112:I113"/>
    <mergeCell ref="F2:I3"/>
  </mergeCells>
  <phoneticPr fontId="17" type="noConversion"/>
  <pageMargins left="0.7" right="0.7" top="0.75" bottom="0.75" header="0.3" footer="0.3"/>
  <pageSetup paperSize="9" scale="88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 TRAM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cp:lastPrinted>2022-12-30T15:19:00Z</cp:lastPrinted>
  <dcterms:created xsi:type="dcterms:W3CDTF">2022-12-29T16:07:12Z</dcterms:created>
  <dcterms:modified xsi:type="dcterms:W3CDTF">2023-01-27T15:36:41Z</dcterms:modified>
</cp:coreProperties>
</file>