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elarveosakond\oma\Eelarve\2023 ea seadus\Eelarved\"/>
    </mc:Choice>
  </mc:AlternateContent>
  <xr:revisionPtr revIDLastSave="0" documentId="13_ncr:1_{3D879FE6-7C43-4A60-A976-D471B1CBB5EE}" xr6:coauthVersionLast="47" xr6:coauthVersionMax="47" xr10:uidLastSave="{00000000-0000-0000-0000-000000000000}"/>
  <bookViews>
    <workbookView xWindow="-108" yWindow="-108" windowWidth="23256" windowHeight="12576" xr2:uid="{C513D88A-46C5-4896-825E-EE69B61E1C03}"/>
  </bookViews>
  <sheets>
    <sheet name="Lisa 5 EGT" sheetId="1" r:id="rId1"/>
  </sheets>
  <definedNames>
    <definedName name="_xlnm._FilterDatabase" localSheetId="0" hidden="1">'Lisa 5 EGT'!$A$41:$K$49</definedName>
    <definedName name="_xlnm.Print_Area" localSheetId="0">'Lisa 5 EGT'!$A$1:$I$53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7" i="1" s="1"/>
  <c r="H8" i="1"/>
  <c r="H12" i="1" s="1"/>
  <c r="H9" i="1"/>
  <c r="H10" i="1"/>
  <c r="H11" i="1"/>
  <c r="I43" i="1"/>
  <c r="I44" i="1"/>
  <c r="I45" i="1"/>
  <c r="I46" i="1"/>
  <c r="I47" i="1"/>
  <c r="I48" i="1"/>
  <c r="I49" i="1"/>
  <c r="I42" i="1"/>
  <c r="H41" i="1"/>
  <c r="I30" i="1"/>
  <c r="I31" i="1"/>
  <c r="I32" i="1"/>
  <c r="I33" i="1"/>
  <c r="I34" i="1"/>
  <c r="I35" i="1"/>
  <c r="I36" i="1"/>
  <c r="I37" i="1"/>
  <c r="I38" i="1"/>
  <c r="I39" i="1"/>
  <c r="I40" i="1"/>
  <c r="I27" i="1"/>
  <c r="I29" i="1"/>
  <c r="H28" i="1"/>
  <c r="H20" i="1" s="1"/>
  <c r="I25" i="1"/>
  <c r="I26" i="1"/>
  <c r="I23" i="1"/>
  <c r="H22" i="1"/>
  <c r="H21" i="1" s="1"/>
  <c r="I18" i="1"/>
  <c r="I19" i="1"/>
  <c r="I17" i="1"/>
  <c r="I6" i="1" s="1"/>
  <c r="I7" i="1" s="1"/>
  <c r="H16" i="1"/>
  <c r="G41" i="1"/>
  <c r="G28" i="1"/>
  <c r="G20" i="1" s="1"/>
  <c r="G22" i="1"/>
  <c r="G16" i="1"/>
  <c r="G11" i="1"/>
  <c r="I10" i="1"/>
  <c r="G10" i="1"/>
  <c r="I9" i="1"/>
  <c r="G9" i="1"/>
  <c r="I8" i="1"/>
  <c r="G8" i="1"/>
  <c r="G6" i="1"/>
  <c r="G7" i="1" s="1"/>
  <c r="G12" i="1" l="1"/>
  <c r="I41" i="1"/>
  <c r="I22" i="1"/>
  <c r="I28" i="1"/>
  <c r="I20" i="1" s="1"/>
  <c r="G21" i="1"/>
  <c r="I16" i="1"/>
  <c r="I11" i="1"/>
  <c r="I12" i="1" s="1"/>
  <c r="I21" i="1" l="1"/>
</calcChain>
</file>

<file path=xl/sharedStrings.xml><?xml version="1.0" encoding="utf-8"?>
<sst xmlns="http://schemas.openxmlformats.org/spreadsheetml/2006/main" count="142" uniqueCount="61">
  <si>
    <t>Lisa 5</t>
  </si>
  <si>
    <t>Eesti Geoloogiateenistus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</si>
  <si>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</si>
  <si>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</si>
  <si>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</si>
  <si>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</si>
  <si>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</si>
  <si>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</si>
  <si>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</si>
  <si>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</si>
  <si>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</si>
  <si>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</si>
  <si>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</si>
  <si>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</si>
  <si>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</si>
  <si>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Kinnitatud eelarve 2023</t>
  </si>
  <si>
    <t>Lõplik eelarve 2023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</si>
  <si>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</si>
  <si>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</si>
  <si>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</si>
  <si>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</si>
  <si>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</si>
  <si>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</si>
  <si>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</si>
  <si>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40</t>
  </si>
  <si>
    <t>Saadud välistoetused</t>
  </si>
  <si>
    <t>43</t>
  </si>
  <si>
    <t>Saadud kodumaised toetused</t>
  </si>
  <si>
    <t>44</t>
  </si>
  <si>
    <t>Omatulu keskkonnaalasest tegevusest</t>
  </si>
  <si>
    <t>TULEMUSVALDKOND  ENERGEETIKA</t>
  </si>
  <si>
    <t>PROGRAMM  ENERGEETIKA</t>
  </si>
  <si>
    <t>INVESTEERINGUD KOKKU</t>
  </si>
  <si>
    <t>ENEN0000</t>
  </si>
  <si>
    <t>Investeeringud energeetikasse</t>
  </si>
  <si>
    <t>20</t>
  </si>
  <si>
    <t>IN005000</t>
  </si>
  <si>
    <t>Muud investeeringud</t>
  </si>
  <si>
    <t>Investeeringud (teadus- ja arendustegev)</t>
  </si>
  <si>
    <t>IN070058</t>
  </si>
  <si>
    <t>Arbavere puursüdamike hoidla</t>
  </si>
  <si>
    <t>Investeeringud välistoetustest</t>
  </si>
  <si>
    <t>Investeeringud omatulust</t>
  </si>
  <si>
    <t>KULUD  KOKKU</t>
  </si>
  <si>
    <t>ENEN0301</t>
  </si>
  <si>
    <t>Maapõueressursside uurimine ja kasutamine</t>
  </si>
  <si>
    <t>SE000028</t>
  </si>
  <si>
    <t>Vahendid RKASile</t>
  </si>
  <si>
    <t>60</t>
  </si>
  <si>
    <t>ENEN0302</t>
  </si>
  <si>
    <t>Geoloogiline kaardistamine ja maapõuealane kompetents</t>
  </si>
  <si>
    <t>KÄIBEMAKS  KOKKU</t>
  </si>
  <si>
    <t>10</t>
  </si>
  <si>
    <t>* Eelarve liik: 10 - arvestuslikud vahendid, 20 - kindlaksmääratud vahendid, 32 - välistoetuste riiklik kaasfinantseerimine, 40 - välistoetustest saadavad vahendid, 41 - vahendatavad välistoetused, 43 - CO2 müügist ja moderniseerimisfondist saadavad vahendid, 44 - omatuludest saadavad vahendid, 45 - ebaregulaarsetest tuludest saadavad vahendid, 60 - mitterahalised vahendid (põhivara kulum)</t>
  </si>
  <si>
    <t>EELARVE_ULE</t>
  </si>
  <si>
    <t>2023_01</t>
  </si>
  <si>
    <t>IN002000</t>
  </si>
  <si>
    <t>IT investeeringud</t>
  </si>
  <si>
    <t xml:space="preserve">Investeeringud </t>
  </si>
  <si>
    <t>2022. a-st erak ülek vahendid MKMi 23.01.2023 KK nr 4</t>
  </si>
  <si>
    <t>ettevõtlus- ja infotehnoloogiaministri ning majandus- ja taristuministri käskkirja "Majandus- ja Kommunikatsiooniministeeriumi ja tema valitsemisala asutuste 2023. a eelarvete kinnitamine" 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</si>
</sst>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b/>
      <sz val="10"/>
      <color indexed="8"/>
      <name val="Calibri"/>
      <family val="2"/>
      <charset val="186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.5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3" fontId="2" fillId="0" borderId="0" xfId="1" applyNumberFormat="1" applyFont="1" applyAlignment="1">
      <alignment horizontal="right"/>
    </xf>
    <xf numFmtId="3" fontId="3" fillId="0" borderId="0" xfId="1" applyNumberFormat="1" applyFont="1" applyAlignment="1">
      <alignment horizontal="right"/>
    </xf>
    <xf numFmtId="3" fontId="6" fillId="0" borderId="0" xfId="2" applyNumberFormat="1" applyFont="1" applyAlignment="1">
      <alignment vertical="center" wrapText="1"/>
    </xf>
    <xf numFmtId="0" fontId="4" fillId="0" borderId="0" xfId="0" applyFont="1" applyAlignment="1">
      <alignment wrapText="1"/>
    </xf>
    <xf numFmtId="0" fontId="7" fillId="0" borderId="0" xfId="2" applyFont="1"/>
    <xf numFmtId="3" fontId="6" fillId="0" borderId="0" xfId="2" applyNumberFormat="1" applyFont="1" applyAlignment="1">
      <alignment horizontal="right" wrapText="1"/>
    </xf>
    <xf numFmtId="3" fontId="8" fillId="0" borderId="0" xfId="2" applyNumberFormat="1" applyFont="1" applyAlignment="1" applyProtection="1">
      <alignment horizontal="right"/>
      <protection hidden="1"/>
    </xf>
    <xf numFmtId="3" fontId="9" fillId="0" borderId="0" xfId="2" applyNumberFormat="1" applyFont="1" applyAlignment="1">
      <alignment horizontal="right" wrapText="1"/>
    </xf>
    <xf numFmtId="3" fontId="10" fillId="0" borderId="0" xfId="2" applyNumberFormat="1" applyFont="1" applyAlignment="1">
      <alignment horizontal="right" wrapText="1"/>
    </xf>
    <xf numFmtId="49" fontId="6" fillId="0" borderId="0" xfId="2" applyNumberFormat="1" applyFont="1" applyAlignment="1">
      <alignment horizontal="right" wrapText="1"/>
    </xf>
    <xf numFmtId="49" fontId="6" fillId="0" borderId="0" xfId="2" applyNumberFormat="1" applyFont="1" applyAlignment="1">
      <alignment horizontal="right"/>
    </xf>
    <xf numFmtId="0" fontId="11" fillId="0" borderId="0" xfId="0" applyFont="1" applyAlignment="1">
      <alignment wrapText="1"/>
    </xf>
    <xf numFmtId="3" fontId="10" fillId="0" borderId="0" xfId="2" applyNumberFormat="1" applyFont="1" applyAlignment="1">
      <alignment wrapText="1"/>
    </xf>
    <xf numFmtId="3" fontId="9" fillId="0" borderId="0" xfId="2" applyNumberFormat="1" applyFont="1" applyAlignment="1">
      <alignment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0" fillId="0" borderId="1" xfId="0" applyBorder="1"/>
    <xf numFmtId="0" fontId="13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right" vertical="center" wrapText="1"/>
    </xf>
    <xf numFmtId="3" fontId="14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3" fillId="2" borderId="1" xfId="1" applyFont="1" applyFill="1" applyBorder="1" applyAlignment="1">
      <alignment horizontal="right" vertical="center" wrapText="1"/>
    </xf>
    <xf numFmtId="3" fontId="16" fillId="2" borderId="1" xfId="0" applyNumberFormat="1" applyFont="1" applyFill="1" applyBorder="1" applyAlignment="1">
      <alignment horizontal="right"/>
    </xf>
    <xf numFmtId="0" fontId="4" fillId="0" borderId="1" xfId="0" applyFont="1" applyBorder="1"/>
    <xf numFmtId="0" fontId="17" fillId="0" borderId="1" xfId="0" applyFont="1" applyBorder="1"/>
    <xf numFmtId="3" fontId="4" fillId="0" borderId="1" xfId="0" applyNumberFormat="1" applyFont="1" applyBorder="1"/>
    <xf numFmtId="0" fontId="17" fillId="2" borderId="1" xfId="0" applyFont="1" applyFill="1" applyBorder="1" applyAlignment="1">
      <alignment horizontal="center"/>
    </xf>
    <xf numFmtId="0" fontId="17" fillId="2" borderId="1" xfId="0" applyFont="1" applyFill="1" applyBorder="1"/>
    <xf numFmtId="3" fontId="16" fillId="2" borderId="1" xfId="0" applyNumberFormat="1" applyFont="1" applyFill="1" applyBorder="1"/>
    <xf numFmtId="0" fontId="4" fillId="0" borderId="1" xfId="0" applyFont="1" applyBorder="1" applyAlignment="1">
      <alignment vertical="center"/>
    </xf>
    <xf numFmtId="0" fontId="4" fillId="0" borderId="0" xfId="0" applyFont="1"/>
    <xf numFmtId="3" fontId="0" fillId="0" borderId="0" xfId="0" applyNumberForma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8" fillId="2" borderId="1" xfId="0" applyFont="1" applyFill="1" applyBorder="1"/>
    <xf numFmtId="0" fontId="4" fillId="0" borderId="0" xfId="0" applyFont="1" applyAlignment="1">
      <alignment horizontal="center"/>
    </xf>
    <xf numFmtId="3" fontId="4" fillId="0" borderId="0" xfId="0" applyNumberFormat="1" applyFont="1"/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15" fillId="2" borderId="1" xfId="1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0" fontId="15" fillId="3" borderId="1" xfId="2" applyFont="1" applyFill="1" applyBorder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</cellXfs>
  <cellStyles count="3">
    <cellStyle name="Normaallaad" xfId="0" builtinId="0"/>
    <cellStyle name="Normaallaad 2" xfId="2" xr:uid="{95920AF2-67E7-4BDE-BD99-327F0DC665B7}"/>
    <cellStyle name="Normaallaad 4" xfId="1" xr:uid="{046FF9E8-103A-4FE4-AF34-0B37C54AFA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58C4B-B0F4-4512-A395-CC3FCACD908B}">
  <sheetPr>
    <pageSetUpPr fitToPage="1"/>
  </sheetPr>
  <dimension ref="A1:P54"/>
  <sheetViews>
    <sheetView tabSelected="1" workbookViewId="0">
      <selection activeCell="D6" sqref="D6"/>
    </sheetView>
  </sheetViews>
  <sheetFormatPr defaultRowHeight="14.4" x14ac:dyDescent="0.3"/>
  <cols>
    <col min="1" max="1" width="11" customWidth="1"/>
    <col min="2" max="2" width="25.44140625" customWidth="1"/>
    <col min="3" max="3" width="7.33203125" style="1" customWidth="1"/>
    <col min="4" max="4" width="9.6640625" customWidth="1"/>
    <col min="5" max="5" width="24.6640625" customWidth="1"/>
    <col min="6" max="6" width="33.33203125" customWidth="1"/>
    <col min="7" max="7" width="13.44140625" customWidth="1"/>
    <col min="8" max="8" width="14.6640625" customWidth="1"/>
    <col min="9" max="9" width="14.77734375" customWidth="1"/>
    <col min="10" max="10" width="9.5546875" bestFit="1" customWidth="1"/>
    <col min="15" max="15" width="35.5546875" customWidth="1"/>
  </cols>
  <sheetData>
    <row r="1" spans="1:11" x14ac:dyDescent="0.3">
      <c r="I1" s="2" t="s">
        <v>0</v>
      </c>
      <c r="J1" s="3"/>
    </row>
    <row r="2" spans="1:11" s="52" customFormat="1" ht="15.6" customHeight="1" x14ac:dyDescent="0.3">
      <c r="C2" s="53"/>
      <c r="F2" s="54" t="s">
        <v>60</v>
      </c>
      <c r="G2" s="54"/>
      <c r="H2" s="54"/>
      <c r="I2" s="54"/>
      <c r="J2" s="4"/>
    </row>
    <row r="3" spans="1:11" s="52" customFormat="1" ht="15.6" customHeight="1" x14ac:dyDescent="0.3">
      <c r="C3" s="53"/>
      <c r="D3" s="55"/>
      <c r="E3" s="55"/>
      <c r="F3" s="54"/>
      <c r="G3" s="54"/>
      <c r="H3" s="54"/>
      <c r="I3" s="54"/>
    </row>
    <row r="4" spans="1:11" x14ac:dyDescent="0.3">
      <c r="F4" s="5"/>
      <c r="G4" s="5"/>
      <c r="H4" s="5"/>
      <c r="I4" s="5"/>
    </row>
    <row r="5" spans="1:11" x14ac:dyDescent="0.3">
      <c r="A5" s="6" t="s">
        <v>1</v>
      </c>
    </row>
    <row r="6" spans="1:11" x14ac:dyDescent="0.3">
      <c r="F6" s="7" t="s">
        <v>2</v>
      </c>
      <c r="G6" s="8">
        <f>+SUBTOTAL(9, G17:G19)</f>
        <v>350129.98005999997</v>
      </c>
      <c r="H6" s="8">
        <f>+SUBTOTAL(9, H17:H19)</f>
        <v>0</v>
      </c>
      <c r="I6" s="8">
        <f>+SUBTOTAL(9, I17:I19)</f>
        <v>350129.98005999997</v>
      </c>
    </row>
    <row r="7" spans="1:11" x14ac:dyDescent="0.3">
      <c r="F7" s="9" t="s">
        <v>3</v>
      </c>
      <c r="G7" s="10">
        <f>SUM(G6)</f>
        <v>350129.98005999997</v>
      </c>
      <c r="H7" s="10">
        <f>SUM(H6)</f>
        <v>0</v>
      </c>
      <c r="I7" s="10">
        <f>SUM(I6)</f>
        <v>350129.98005999997</v>
      </c>
    </row>
    <row r="8" spans="1:11" x14ac:dyDescent="0.3">
      <c r="F8" s="11" t="s">
        <v>4</v>
      </c>
      <c r="G8" s="8">
        <f>SUMIF($F$23:$F$40,"Investeeringud*",G$23:G$40)</f>
        <v>-554167</v>
      </c>
      <c r="H8" s="8">
        <f>SUMIF($F$23:$F$40,"Investeeringud*",H$23:H$40)</f>
        <v>-939019</v>
      </c>
      <c r="I8" s="8">
        <f>SUMIF($F$23:$F$40,"Investeeringud*",I$23:I$40)</f>
        <v>-1493186</v>
      </c>
    </row>
    <row r="9" spans="1:11" x14ac:dyDescent="0.3">
      <c r="F9" s="12" t="s">
        <v>5</v>
      </c>
      <c r="G9" s="8">
        <f>SUMIF($F$23:$F$40,"Kulud*",G$23:G$40)</f>
        <v>-2757201.57161</v>
      </c>
      <c r="H9" s="8">
        <f>SUMIF($F$23:$F$40,"Kulud*",H$23:H$40)</f>
        <v>0</v>
      </c>
      <c r="I9" s="8">
        <f>SUMIF($F$23:$F$40,"Kulud*",I$23:I$40)</f>
        <v>-2757201.57161</v>
      </c>
    </row>
    <row r="10" spans="1:11" x14ac:dyDescent="0.3">
      <c r="F10" s="7" t="s">
        <v>6</v>
      </c>
      <c r="G10" s="8">
        <f>SUMIF($F$23:$F$40,"Põhivara kulum*",G$23:G$40)</f>
        <v>-60115</v>
      </c>
      <c r="H10" s="8">
        <f>SUMIF($F$23:$F$40,"Põhivara kulum*",H$23:H$40)</f>
        <v>0</v>
      </c>
      <c r="I10" s="8">
        <f>SUMIF($F$23:$F$40,"Põhivara kulum*",I$23:I$40)</f>
        <v>-60115</v>
      </c>
    </row>
    <row r="11" spans="1:11" x14ac:dyDescent="0.3">
      <c r="F11" s="7" t="s">
        <v>7</v>
      </c>
      <c r="G11" s="8">
        <f>+SUBTOTAL(9, G42:G49)</f>
        <v>-366503.53997999994</v>
      </c>
      <c r="H11" s="8">
        <f>+SUBTOTAL(9, H42:H49)</f>
        <v>0</v>
      </c>
      <c r="I11" s="8">
        <f>+SUBTOTAL(9, I42:I49)</f>
        <v>-366503.53997999994</v>
      </c>
    </row>
    <row r="12" spans="1:11" ht="18" customHeight="1" x14ac:dyDescent="0.3">
      <c r="A12" s="13"/>
      <c r="F12" s="9" t="s">
        <v>8</v>
      </c>
      <c r="G12" s="14">
        <f>SUM(G8:G11)</f>
        <v>-3737987.1115899999</v>
      </c>
      <c r="H12" s="14">
        <f>SUM(H8:H11)</f>
        <v>-939019</v>
      </c>
      <c r="I12" s="15">
        <f>SUM(I8:I11)</f>
        <v>-4677006.1115899999</v>
      </c>
      <c r="K12" s="8"/>
    </row>
    <row r="13" spans="1:11" s="18" customFormat="1" ht="69" customHeight="1" x14ac:dyDescent="0.3">
      <c r="A13" s="16" t="s">
        <v>9</v>
      </c>
      <c r="B13" s="16" t="s">
        <v>10</v>
      </c>
      <c r="C13" s="17" t="s">
        <v>11</v>
      </c>
      <c r="D13" s="16" t="s">
        <v>12</v>
      </c>
      <c r="E13" s="16" t="s">
        <v>13</v>
      </c>
      <c r="F13" s="16" t="s">
        <v>14</v>
      </c>
      <c r="G13" s="16" t="s">
        <v>15</v>
      </c>
      <c r="H13" s="16" t="s">
        <v>59</v>
      </c>
      <c r="I13" s="16" t="s">
        <v>16</v>
      </c>
    </row>
    <row r="14" spans="1:11" ht="27.75" customHeight="1" x14ac:dyDescent="0.3">
      <c r="A14" s="19"/>
      <c r="B14" s="19"/>
      <c r="C14" s="20"/>
      <c r="D14" s="21"/>
      <c r="E14" s="22"/>
      <c r="F14" s="23" t="s">
        <v>17</v>
      </c>
      <c r="G14" s="24" t="s">
        <v>18</v>
      </c>
      <c r="H14" s="24" t="s">
        <v>54</v>
      </c>
      <c r="I14" s="21"/>
    </row>
    <row r="15" spans="1:11" ht="14.4" customHeight="1" x14ac:dyDescent="0.3">
      <c r="A15" s="21" t="s">
        <v>19</v>
      </c>
      <c r="B15" s="21" t="s">
        <v>19</v>
      </c>
      <c r="C15" s="25" t="s">
        <v>19</v>
      </c>
      <c r="D15" s="21"/>
      <c r="E15" s="22"/>
      <c r="F15" s="23" t="s">
        <v>20</v>
      </c>
      <c r="G15" s="26">
        <v>2023</v>
      </c>
      <c r="H15" s="26" t="s">
        <v>55</v>
      </c>
      <c r="I15" s="21"/>
    </row>
    <row r="16" spans="1:11" x14ac:dyDescent="0.3">
      <c r="A16" s="49" t="s">
        <v>21</v>
      </c>
      <c r="B16" s="49"/>
      <c r="C16" s="27"/>
      <c r="D16" s="28"/>
      <c r="E16" s="28"/>
      <c r="F16" s="28"/>
      <c r="G16" s="29">
        <f>+SUBTOTAL(9, G17:G19)</f>
        <v>350129.98005999997</v>
      </c>
      <c r="H16" s="29">
        <f>+SUBTOTAL(9, H17:H19)</f>
        <v>0</v>
      </c>
      <c r="I16" s="29">
        <f>+SUBTOTAL(9, I17:I19)</f>
        <v>350129.98005999997</v>
      </c>
    </row>
    <row r="17" spans="1:16" x14ac:dyDescent="0.3">
      <c r="A17" s="30" t="s">
        <v>22</v>
      </c>
      <c r="B17" s="30" t="s">
        <v>23</v>
      </c>
      <c r="C17" s="26" t="s">
        <v>24</v>
      </c>
      <c r="D17" s="31" t="s">
        <v>19</v>
      </c>
      <c r="E17" s="31" t="s">
        <v>19</v>
      </c>
      <c r="F17" s="30" t="s">
        <v>25</v>
      </c>
      <c r="G17" s="32">
        <v>92829.180030000003</v>
      </c>
      <c r="H17" s="32"/>
      <c r="I17" s="32">
        <f>SUM(G17:H17)</f>
        <v>92829.180030000003</v>
      </c>
    </row>
    <row r="18" spans="1:16" x14ac:dyDescent="0.3">
      <c r="A18" s="30"/>
      <c r="B18" s="30"/>
      <c r="C18" s="26" t="s">
        <v>26</v>
      </c>
      <c r="D18" s="31" t="s">
        <v>19</v>
      </c>
      <c r="E18" s="31" t="s">
        <v>19</v>
      </c>
      <c r="F18" s="30" t="s">
        <v>27</v>
      </c>
      <c r="G18" s="32">
        <v>44300.800019999995</v>
      </c>
      <c r="H18" s="32"/>
      <c r="I18" s="32">
        <f t="shared" ref="I18:I19" si="0">SUM(G18:H18)</f>
        <v>44300.800019999995</v>
      </c>
    </row>
    <row r="19" spans="1:16" x14ac:dyDescent="0.3">
      <c r="A19" s="30"/>
      <c r="B19" s="30"/>
      <c r="C19" s="26" t="s">
        <v>28</v>
      </c>
      <c r="D19" s="31" t="s">
        <v>19</v>
      </c>
      <c r="E19" s="31" t="s">
        <v>19</v>
      </c>
      <c r="F19" s="30" t="s">
        <v>29</v>
      </c>
      <c r="G19" s="32">
        <v>213000.00000999999</v>
      </c>
      <c r="H19" s="32"/>
      <c r="I19" s="32">
        <f t="shared" si="0"/>
        <v>213000.00000999999</v>
      </c>
    </row>
    <row r="20" spans="1:16" x14ac:dyDescent="0.3">
      <c r="A20" s="50" t="s">
        <v>30</v>
      </c>
      <c r="B20" s="50"/>
      <c r="C20" s="33"/>
      <c r="D20" s="34"/>
      <c r="E20" s="34"/>
      <c r="F20" s="34"/>
      <c r="G20" s="35">
        <f>+SUBTOTAL(9, G23:G40)</f>
        <v>-3371483.57161</v>
      </c>
      <c r="H20" s="35">
        <f>+SUBTOTAL(9, H23:H40)</f>
        <v>-939019</v>
      </c>
      <c r="I20" s="35">
        <f>+SUBTOTAL(9, I23:I40)</f>
        <v>-4310502.57161</v>
      </c>
    </row>
    <row r="21" spans="1:16" x14ac:dyDescent="0.3">
      <c r="A21" s="50" t="s">
        <v>31</v>
      </c>
      <c r="B21" s="50"/>
      <c r="C21" s="33"/>
      <c r="D21" s="34"/>
      <c r="E21" s="34"/>
      <c r="F21" s="34"/>
      <c r="G21" s="35">
        <f>+SUBTOTAL(9, G22:G40)</f>
        <v>-3371483.57161</v>
      </c>
      <c r="H21" s="35">
        <f>+SUBTOTAL(9, H22:H40)</f>
        <v>-939019</v>
      </c>
      <c r="I21" s="35">
        <f>+SUBTOTAL(9, I22:I40)</f>
        <v>-4310502.57161</v>
      </c>
    </row>
    <row r="22" spans="1:16" x14ac:dyDescent="0.3">
      <c r="A22" s="51" t="s">
        <v>32</v>
      </c>
      <c r="B22" s="51"/>
      <c r="C22" s="27"/>
      <c r="D22" s="28"/>
      <c r="E22" s="28"/>
      <c r="F22" s="28"/>
      <c r="G22" s="29">
        <f>+SUBTOTAL(9, G23:G27)</f>
        <v>-554167</v>
      </c>
      <c r="H22" s="29">
        <f>+SUBTOTAL(9, H23:H27)</f>
        <v>-939019</v>
      </c>
      <c r="I22" s="29">
        <f>+SUBTOTAL(9, I23:I27)</f>
        <v>-1493186</v>
      </c>
    </row>
    <row r="23" spans="1:16" s="37" customFormat="1" x14ac:dyDescent="0.3">
      <c r="A23" s="36" t="s">
        <v>33</v>
      </c>
      <c r="B23" s="30" t="s">
        <v>34</v>
      </c>
      <c r="C23" s="26" t="s">
        <v>35</v>
      </c>
      <c r="D23" s="30" t="s">
        <v>56</v>
      </c>
      <c r="E23" s="30" t="s">
        <v>57</v>
      </c>
      <c r="F23" s="30" t="s">
        <v>58</v>
      </c>
      <c r="G23" s="32">
        <v>0</v>
      </c>
      <c r="H23" s="32">
        <v>-120000</v>
      </c>
      <c r="I23" s="32">
        <f>SUM(G23:H23)</f>
        <v>-120000</v>
      </c>
      <c r="K23"/>
      <c r="L23"/>
      <c r="M23"/>
      <c r="N23"/>
      <c r="O23"/>
      <c r="P23" s="38"/>
    </row>
    <row r="24" spans="1:16" s="37" customFormat="1" x14ac:dyDescent="0.3">
      <c r="A24" s="36"/>
      <c r="B24" s="30"/>
      <c r="C24" s="26" t="s">
        <v>35</v>
      </c>
      <c r="D24" s="30" t="s">
        <v>36</v>
      </c>
      <c r="E24" s="30" t="s">
        <v>37</v>
      </c>
      <c r="F24" s="30" t="s">
        <v>38</v>
      </c>
      <c r="G24" s="32">
        <v>-60000</v>
      </c>
      <c r="H24" s="32">
        <v>-519019</v>
      </c>
      <c r="I24" s="32">
        <v>-579019</v>
      </c>
      <c r="K24"/>
      <c r="L24"/>
      <c r="M24"/>
      <c r="N24"/>
      <c r="O24"/>
      <c r="P24" s="38"/>
    </row>
    <row r="25" spans="1:16" s="37" customFormat="1" x14ac:dyDescent="0.3">
      <c r="A25" s="36"/>
      <c r="B25" s="30"/>
      <c r="C25" s="26" t="s">
        <v>35</v>
      </c>
      <c r="D25" s="30" t="s">
        <v>39</v>
      </c>
      <c r="E25" s="30" t="s">
        <v>40</v>
      </c>
      <c r="F25" s="30" t="s">
        <v>4</v>
      </c>
      <c r="G25" s="32">
        <v>-375000</v>
      </c>
      <c r="H25" s="32">
        <v>-300000</v>
      </c>
      <c r="I25" s="32">
        <f t="shared" ref="I25:I26" si="1">SUM(G25:H25)</f>
        <v>-675000</v>
      </c>
      <c r="K25"/>
      <c r="L25"/>
      <c r="M25"/>
      <c r="N25"/>
      <c r="O25"/>
      <c r="P25" s="38"/>
    </row>
    <row r="26" spans="1:16" s="37" customFormat="1" x14ac:dyDescent="0.3">
      <c r="A26" s="30"/>
      <c r="B26" s="30"/>
      <c r="C26" s="26" t="s">
        <v>24</v>
      </c>
      <c r="D26" s="30" t="s">
        <v>39</v>
      </c>
      <c r="E26" s="30" t="s">
        <v>40</v>
      </c>
      <c r="F26" s="30" t="s">
        <v>41</v>
      </c>
      <c r="G26" s="32">
        <v>-15000</v>
      </c>
      <c r="H26" s="32"/>
      <c r="I26" s="32">
        <f t="shared" si="1"/>
        <v>-15000</v>
      </c>
      <c r="K26"/>
      <c r="L26"/>
      <c r="M26"/>
      <c r="N26"/>
      <c r="O26"/>
      <c r="P26" s="38"/>
    </row>
    <row r="27" spans="1:16" s="37" customFormat="1" x14ac:dyDescent="0.3">
      <c r="A27" s="30"/>
      <c r="B27" s="30"/>
      <c r="C27" s="26" t="s">
        <v>28</v>
      </c>
      <c r="D27" s="30" t="s">
        <v>36</v>
      </c>
      <c r="E27" s="30" t="s">
        <v>37</v>
      </c>
      <c r="F27" s="30" t="s">
        <v>42</v>
      </c>
      <c r="G27" s="32">
        <v>-104167</v>
      </c>
      <c r="H27" s="32"/>
      <c r="I27" s="32">
        <f>SUM(G27:H27)</f>
        <v>-104167</v>
      </c>
      <c r="K27"/>
      <c r="L27"/>
      <c r="M27"/>
      <c r="N27"/>
      <c r="O27"/>
      <c r="P27" s="38"/>
    </row>
    <row r="28" spans="1:16" s="37" customFormat="1" ht="13.2" x14ac:dyDescent="0.25">
      <c r="A28" s="51" t="s">
        <v>43</v>
      </c>
      <c r="B28" s="51"/>
      <c r="C28" s="39"/>
      <c r="D28" s="40"/>
      <c r="E28" s="40"/>
      <c r="F28" s="40"/>
      <c r="G28" s="35">
        <f>+SUBTOTAL(9, G29:G40)</f>
        <v>-2817316.57161</v>
      </c>
      <c r="H28" s="35">
        <f>+SUBTOTAL(9, H29:H40)</f>
        <v>0</v>
      </c>
      <c r="I28" s="35">
        <f>+SUBTOTAL(9, I29:I40)</f>
        <v>-2817316.57161</v>
      </c>
    </row>
    <row r="29" spans="1:16" s="42" customFormat="1" ht="26.4" x14ac:dyDescent="0.25">
      <c r="A29" s="36" t="s">
        <v>44</v>
      </c>
      <c r="B29" s="41" t="s">
        <v>45</v>
      </c>
      <c r="C29" s="26" t="s">
        <v>35</v>
      </c>
      <c r="D29" s="36" t="s">
        <v>19</v>
      </c>
      <c r="E29" s="36" t="s">
        <v>19</v>
      </c>
      <c r="F29" s="36" t="s">
        <v>5</v>
      </c>
      <c r="G29" s="32">
        <v>-895081.87870103377</v>
      </c>
      <c r="H29" s="32"/>
      <c r="I29" s="32">
        <f>SUM(G29:H29)</f>
        <v>-895081.87870103377</v>
      </c>
      <c r="N29" s="37"/>
      <c r="O29" s="37"/>
      <c r="P29" s="37"/>
    </row>
    <row r="30" spans="1:16" s="37" customFormat="1" ht="13.2" x14ac:dyDescent="0.25">
      <c r="A30" s="30"/>
      <c r="B30" s="30"/>
      <c r="C30" s="26" t="s">
        <v>35</v>
      </c>
      <c r="D30" s="30" t="s">
        <v>46</v>
      </c>
      <c r="E30" s="30" t="s">
        <v>47</v>
      </c>
      <c r="F30" s="30" t="s">
        <v>5</v>
      </c>
      <c r="G30" s="32">
        <v>-23021.616199044707</v>
      </c>
      <c r="H30" s="32"/>
      <c r="I30" s="32">
        <f t="shared" ref="I30:I40" si="2">SUM(G30:H30)</f>
        <v>-23021.616199044707</v>
      </c>
    </row>
    <row r="31" spans="1:16" s="37" customFormat="1" ht="13.2" x14ac:dyDescent="0.25">
      <c r="A31" s="30"/>
      <c r="B31" s="30"/>
      <c r="C31" s="26" t="s">
        <v>24</v>
      </c>
      <c r="D31" s="30" t="s">
        <v>19</v>
      </c>
      <c r="E31" s="30" t="s">
        <v>19</v>
      </c>
      <c r="F31" s="30" t="s">
        <v>5</v>
      </c>
      <c r="G31" s="32">
        <v>-10938.626</v>
      </c>
      <c r="H31" s="32"/>
      <c r="I31" s="32">
        <f t="shared" si="2"/>
        <v>-10938.626</v>
      </c>
    </row>
    <row r="32" spans="1:16" s="37" customFormat="1" ht="13.2" x14ac:dyDescent="0.25">
      <c r="A32" s="30"/>
      <c r="B32" s="30"/>
      <c r="C32" s="26" t="s">
        <v>26</v>
      </c>
      <c r="D32" s="30" t="s">
        <v>19</v>
      </c>
      <c r="E32" s="30" t="s">
        <v>19</v>
      </c>
      <c r="F32" s="30" t="s">
        <v>5</v>
      </c>
      <c r="G32" s="32">
        <v>-2384</v>
      </c>
      <c r="H32" s="32"/>
      <c r="I32" s="32">
        <f t="shared" si="2"/>
        <v>-2384</v>
      </c>
    </row>
    <row r="33" spans="1:9" s="37" customFormat="1" ht="13.2" x14ac:dyDescent="0.25">
      <c r="A33" s="30"/>
      <c r="B33" s="30"/>
      <c r="C33" s="26" t="s">
        <v>28</v>
      </c>
      <c r="D33" s="30" t="s">
        <v>19</v>
      </c>
      <c r="E33" s="30" t="s">
        <v>19</v>
      </c>
      <c r="F33" s="30" t="s">
        <v>5</v>
      </c>
      <c r="G33" s="32">
        <v>-15620.443023255813</v>
      </c>
      <c r="H33" s="32"/>
      <c r="I33" s="32">
        <f t="shared" si="2"/>
        <v>-15620.443023255813</v>
      </c>
    </row>
    <row r="34" spans="1:9" s="37" customFormat="1" ht="13.2" x14ac:dyDescent="0.25">
      <c r="A34" s="30"/>
      <c r="B34" s="30"/>
      <c r="C34" s="26" t="s">
        <v>48</v>
      </c>
      <c r="D34" s="30" t="s">
        <v>19</v>
      </c>
      <c r="E34" s="30" t="s">
        <v>19</v>
      </c>
      <c r="F34" s="30" t="s">
        <v>6</v>
      </c>
      <c r="G34" s="32">
        <v>-6442.9714285714272</v>
      </c>
      <c r="H34" s="32"/>
      <c r="I34" s="32">
        <f t="shared" si="2"/>
        <v>-6442.9714285714272</v>
      </c>
    </row>
    <row r="35" spans="1:9" s="42" customFormat="1" ht="26.4" x14ac:dyDescent="0.25">
      <c r="A35" s="36" t="s">
        <v>49</v>
      </c>
      <c r="B35" s="41" t="s">
        <v>50</v>
      </c>
      <c r="C35" s="26" t="s">
        <v>35</v>
      </c>
      <c r="D35" s="30"/>
      <c r="E35" s="30"/>
      <c r="F35" s="30" t="s">
        <v>5</v>
      </c>
      <c r="G35" s="32">
        <v>-1502978.1212589659</v>
      </c>
      <c r="H35" s="32"/>
      <c r="I35" s="32">
        <f t="shared" si="2"/>
        <v>-1502978.1212589659</v>
      </c>
    </row>
    <row r="36" spans="1:9" s="42" customFormat="1" ht="13.2" x14ac:dyDescent="0.25">
      <c r="A36" s="36"/>
      <c r="B36" s="41"/>
      <c r="C36" s="26" t="s">
        <v>35</v>
      </c>
      <c r="D36" s="30" t="s">
        <v>46</v>
      </c>
      <c r="E36" s="30" t="s">
        <v>47</v>
      </c>
      <c r="F36" s="30" t="s">
        <v>5</v>
      </c>
      <c r="G36" s="32">
        <v>-150255.99545095529</v>
      </c>
      <c r="H36" s="32"/>
      <c r="I36" s="32">
        <f t="shared" si="2"/>
        <v>-150255.99545095529</v>
      </c>
    </row>
    <row r="37" spans="1:9" s="37" customFormat="1" ht="13.2" x14ac:dyDescent="0.25">
      <c r="A37" s="30"/>
      <c r="B37" s="30"/>
      <c r="C37" s="26" t="s">
        <v>24</v>
      </c>
      <c r="D37" s="30"/>
      <c r="E37" s="30"/>
      <c r="F37" s="30" t="s">
        <v>5</v>
      </c>
      <c r="G37" s="32">
        <v>-65547.633999999991</v>
      </c>
      <c r="H37" s="32"/>
      <c r="I37" s="32">
        <f t="shared" si="2"/>
        <v>-65547.633999999991</v>
      </c>
    </row>
    <row r="38" spans="1:9" s="37" customFormat="1" ht="13.2" x14ac:dyDescent="0.25">
      <c r="A38" s="30"/>
      <c r="B38" s="30"/>
      <c r="C38" s="26" t="s">
        <v>26</v>
      </c>
      <c r="D38" s="30"/>
      <c r="E38" s="30"/>
      <c r="F38" s="30" t="s">
        <v>5</v>
      </c>
      <c r="G38" s="32">
        <v>-39826.699999999997</v>
      </c>
      <c r="H38" s="32"/>
      <c r="I38" s="32">
        <f t="shared" si="2"/>
        <v>-39826.699999999997</v>
      </c>
    </row>
    <row r="39" spans="1:9" s="37" customFormat="1" ht="13.2" x14ac:dyDescent="0.25">
      <c r="A39" s="30"/>
      <c r="B39" s="30"/>
      <c r="C39" s="26" t="s">
        <v>28</v>
      </c>
      <c r="D39" s="30" t="s">
        <v>19</v>
      </c>
      <c r="E39" s="30" t="s">
        <v>19</v>
      </c>
      <c r="F39" s="30" t="s">
        <v>5</v>
      </c>
      <c r="G39" s="32">
        <v>-51546.55697674417</v>
      </c>
      <c r="H39" s="32"/>
      <c r="I39" s="32">
        <f t="shared" si="2"/>
        <v>-51546.55697674417</v>
      </c>
    </row>
    <row r="40" spans="1:9" s="37" customFormat="1" ht="13.2" x14ac:dyDescent="0.25">
      <c r="A40" s="30"/>
      <c r="B40" s="30"/>
      <c r="C40" s="26" t="s">
        <v>48</v>
      </c>
      <c r="D40" s="30" t="s">
        <v>19</v>
      </c>
      <c r="E40" s="30" t="s">
        <v>19</v>
      </c>
      <c r="F40" s="30" t="s">
        <v>6</v>
      </c>
      <c r="G40" s="32">
        <v>-53672.028571428571</v>
      </c>
      <c r="H40" s="32"/>
      <c r="I40" s="32">
        <f t="shared" si="2"/>
        <v>-53672.028571428571</v>
      </c>
    </row>
    <row r="41" spans="1:9" s="37" customFormat="1" ht="13.2" x14ac:dyDescent="0.25">
      <c r="A41" s="43" t="s">
        <v>51</v>
      </c>
      <c r="B41" s="40"/>
      <c r="C41" s="39"/>
      <c r="D41" s="40"/>
      <c r="E41" s="40"/>
      <c r="F41" s="40"/>
      <c r="G41" s="35">
        <f>+SUBTOTAL(9, G42:G49)</f>
        <v>-366503.53997999994</v>
      </c>
      <c r="H41" s="35">
        <f>+SUBTOTAL(9, H42:H49)</f>
        <v>0</v>
      </c>
      <c r="I41" s="29">
        <f>+SUBTOTAL(9, I42:I49)</f>
        <v>-366503.53997999994</v>
      </c>
    </row>
    <row r="42" spans="1:9" s="37" customFormat="1" ht="13.2" x14ac:dyDescent="0.25">
      <c r="A42" s="30" t="s">
        <v>22</v>
      </c>
      <c r="B42" s="30" t="s">
        <v>23</v>
      </c>
      <c r="C42" s="26" t="s">
        <v>52</v>
      </c>
      <c r="D42" s="30" t="s">
        <v>36</v>
      </c>
      <c r="E42" s="30" t="s">
        <v>37</v>
      </c>
      <c r="F42" s="30" t="s">
        <v>4</v>
      </c>
      <c r="G42" s="32">
        <v>-12000</v>
      </c>
      <c r="H42" s="32"/>
      <c r="I42" s="32">
        <f>SUM(G42:H42)</f>
        <v>-12000</v>
      </c>
    </row>
    <row r="43" spans="1:9" s="37" customFormat="1" ht="13.2" x14ac:dyDescent="0.25">
      <c r="A43" s="30"/>
      <c r="B43" s="30"/>
      <c r="C43" s="26" t="s">
        <v>52</v>
      </c>
      <c r="D43" s="30" t="s">
        <v>39</v>
      </c>
      <c r="E43" s="30" t="s">
        <v>40</v>
      </c>
      <c r="F43" s="30" t="s">
        <v>4</v>
      </c>
      <c r="G43" s="32">
        <v>-75000</v>
      </c>
      <c r="H43" s="32"/>
      <c r="I43" s="32">
        <f t="shared" ref="I43:I49" si="3">SUM(G43:H43)</f>
        <v>-75000</v>
      </c>
    </row>
    <row r="44" spans="1:9" s="37" customFormat="1" ht="13.2" x14ac:dyDescent="0.25">
      <c r="A44" s="30"/>
      <c r="B44" s="30"/>
      <c r="C44" s="26" t="s">
        <v>52</v>
      </c>
      <c r="D44" s="30" t="s">
        <v>46</v>
      </c>
      <c r="E44" s="30" t="s">
        <v>47</v>
      </c>
      <c r="F44" s="30" t="s">
        <v>5</v>
      </c>
      <c r="G44" s="32">
        <v>-34655.519979999997</v>
      </c>
      <c r="H44" s="32"/>
      <c r="I44" s="32">
        <f t="shared" si="3"/>
        <v>-34655.519979999997</v>
      </c>
    </row>
    <row r="45" spans="1:9" s="37" customFormat="1" ht="13.2" x14ac:dyDescent="0.25">
      <c r="A45" s="30"/>
      <c r="B45" s="30"/>
      <c r="C45" s="26" t="s">
        <v>52</v>
      </c>
      <c r="D45" s="30"/>
      <c r="E45" s="30"/>
      <c r="F45" s="30" t="s">
        <v>5</v>
      </c>
      <c r="G45" s="32">
        <v>-196149</v>
      </c>
      <c r="H45" s="32"/>
      <c r="I45" s="32">
        <f t="shared" si="3"/>
        <v>-196149</v>
      </c>
    </row>
    <row r="46" spans="1:9" s="37" customFormat="1" ht="13.2" x14ac:dyDescent="0.25">
      <c r="A46" s="30"/>
      <c r="B46" s="30"/>
      <c r="C46" s="26" t="s">
        <v>24</v>
      </c>
      <c r="D46" s="30"/>
      <c r="E46" s="30"/>
      <c r="F46" s="30" t="s">
        <v>5</v>
      </c>
      <c r="G46" s="32">
        <v>-4942.92</v>
      </c>
      <c r="H46" s="32"/>
      <c r="I46" s="32">
        <f t="shared" si="3"/>
        <v>-4942.92</v>
      </c>
    </row>
    <row r="47" spans="1:9" s="37" customFormat="1" ht="13.2" x14ac:dyDescent="0.25">
      <c r="A47" s="30"/>
      <c r="B47" s="30"/>
      <c r="C47" s="26" t="s">
        <v>26</v>
      </c>
      <c r="D47" s="30"/>
      <c r="E47" s="30"/>
      <c r="F47" s="30" t="s">
        <v>5</v>
      </c>
      <c r="G47" s="32">
        <v>-2090.1</v>
      </c>
      <c r="H47" s="32"/>
      <c r="I47" s="32">
        <f t="shared" si="3"/>
        <v>-2090.1</v>
      </c>
    </row>
    <row r="48" spans="1:9" s="37" customFormat="1" ht="13.2" x14ac:dyDescent="0.25">
      <c r="A48" s="30"/>
      <c r="B48" s="30"/>
      <c r="C48" s="26" t="s">
        <v>28</v>
      </c>
      <c r="D48" s="30" t="s">
        <v>36</v>
      </c>
      <c r="E48" s="30" t="s">
        <v>37</v>
      </c>
      <c r="F48" s="30" t="s">
        <v>4</v>
      </c>
      <c r="G48" s="32">
        <v>-20833</v>
      </c>
      <c r="H48" s="32"/>
      <c r="I48" s="32">
        <f t="shared" si="3"/>
        <v>-20833</v>
      </c>
    </row>
    <row r="49" spans="1:9" s="37" customFormat="1" ht="13.2" x14ac:dyDescent="0.25">
      <c r="A49" s="30"/>
      <c r="B49" s="30"/>
      <c r="C49" s="26" t="s">
        <v>28</v>
      </c>
      <c r="D49" s="30"/>
      <c r="E49" s="30"/>
      <c r="F49" s="30" t="s">
        <v>5</v>
      </c>
      <c r="G49" s="32">
        <v>-20833</v>
      </c>
      <c r="H49" s="32"/>
      <c r="I49" s="32">
        <f t="shared" si="3"/>
        <v>-20833</v>
      </c>
    </row>
    <row r="50" spans="1:9" s="37" customFormat="1" ht="13.2" x14ac:dyDescent="0.25">
      <c r="C50" s="44"/>
      <c r="G50" s="45"/>
      <c r="H50" s="45"/>
    </row>
    <row r="51" spans="1:9" ht="14.4" customHeight="1" x14ac:dyDescent="0.3">
      <c r="A51" s="48" t="s">
        <v>53</v>
      </c>
      <c r="B51" s="48"/>
      <c r="C51" s="48"/>
      <c r="D51" s="48"/>
      <c r="E51" s="48"/>
      <c r="F51" s="48"/>
      <c r="G51" s="48"/>
      <c r="H51" s="48"/>
      <c r="I51" s="48"/>
    </row>
    <row r="52" spans="1:9" x14ac:dyDescent="0.3">
      <c r="A52" s="48"/>
      <c r="B52" s="48"/>
      <c r="C52" s="48"/>
      <c r="D52" s="48"/>
      <c r="E52" s="48"/>
      <c r="F52" s="48"/>
      <c r="G52" s="48"/>
      <c r="H52" s="48"/>
      <c r="I52" s="48"/>
    </row>
    <row r="53" spans="1:9" ht="12" customHeight="1" x14ac:dyDescent="0.3">
      <c r="A53" s="46"/>
      <c r="B53" s="46"/>
      <c r="C53" s="46"/>
      <c r="D53" s="46"/>
      <c r="E53" s="46"/>
      <c r="F53" s="46"/>
      <c r="G53" s="46"/>
      <c r="H53" s="46"/>
    </row>
    <row r="54" spans="1:9" x14ac:dyDescent="0.3">
      <c r="A54" s="47"/>
      <c r="B54" s="47"/>
      <c r="C54" s="47"/>
      <c r="D54" s="47"/>
      <c r="E54" s="47"/>
      <c r="F54" s="47"/>
      <c r="G54" s="47"/>
      <c r="H54" s="47"/>
    </row>
  </sheetData>
  <mergeCells count="7">
    <mergeCell ref="F2:I3"/>
    <mergeCell ref="A51:I52"/>
    <mergeCell ref="A16:B16"/>
    <mergeCell ref="A20:B20"/>
    <mergeCell ref="A21:B21"/>
    <mergeCell ref="A22:B22"/>
    <mergeCell ref="A28:B28"/>
  </mergeCells>
  <pageMargins left="0.78740157480314965" right="0.15748031496062992" top="0.27559055118110237" bottom="0.47244094488188976" header="0.31496062992125984" footer="0.31496062992125984"/>
  <pageSetup paperSize="9" scale="67" orientation="landscape" r:id="rId1"/>
  <headerFooter>
    <oddFooter>Lk &amp;P &amp;N-st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5 EGT</vt:lpstr>
      <vt:lpstr>'Lisa 5 EGT'!Prindiala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dcterms:created xsi:type="dcterms:W3CDTF">2022-12-27T14:22:13Z</dcterms:created>
  <dcterms:modified xsi:type="dcterms:W3CDTF">2023-01-27T15:40:49Z</dcterms:modified>
</cp:coreProperties>
</file>